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>
    <definedName name="_xlnm.Print_Area" localSheetId="0">'DOCHi2000'!$A:$IV</definedName>
  </definedNames>
  <calcPr fullCalcOnLoad="1"/>
</workbook>
</file>

<file path=xl/sharedStrings.xml><?xml version="1.0" encoding="utf-8"?>
<sst xmlns="http://schemas.openxmlformats.org/spreadsheetml/2006/main" count="475" uniqueCount="248">
  <si>
    <t>a) zestawienie dochodów wg działów</t>
  </si>
  <si>
    <t>Struktura</t>
  </si>
  <si>
    <t>Lp.</t>
  </si>
  <si>
    <t>Dz.-rozdz.&amp;</t>
  </si>
  <si>
    <t xml:space="preserve"> Treść</t>
  </si>
  <si>
    <t>GOSPODARKA KOMUNALNA</t>
  </si>
  <si>
    <t>BEZPIECZEŃSTWO  PUBLICZNE</t>
  </si>
  <si>
    <t>OGÓŁEM</t>
  </si>
  <si>
    <t>b) zestawienie dochodów wg działów, rozdziałów i paragrafów</t>
  </si>
  <si>
    <t>Pozostała działalność</t>
  </si>
  <si>
    <t>w tym:</t>
  </si>
  <si>
    <t>Gospodarka gruntami i nieruchom.</t>
  </si>
  <si>
    <t>wpływy z usług</t>
  </si>
  <si>
    <t>gruntu</t>
  </si>
  <si>
    <t>lokali mieszkalnych</t>
  </si>
  <si>
    <t>lokali użytkowych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</si>
  <si>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</si>
  <si>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</si>
  <si>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</si>
  <si>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</si>
  <si>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</si>
  <si>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</si>
  <si>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</si>
  <si>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</si>
  <si>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</si>
  <si>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opłata prolongacyjna</t>
  </si>
  <si>
    <t>podatek od spadków i darowizn</t>
  </si>
  <si>
    <t>podatek od posiadania psów</t>
  </si>
  <si>
    <t>Urzędy wojewódzkie</t>
  </si>
  <si>
    <t>subwencje ogólne z budżetu  państwa</t>
  </si>
  <si>
    <t>Różne rozliczenia finansowe</t>
  </si>
  <si>
    <t>ROLNICTWO  I  ŁOWIECTWO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</si>
  <si>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</si>
  <si>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</si>
  <si>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</si>
  <si>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</si>
  <si>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</si>
  <si>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</si>
  <si>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</si>
  <si>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</si>
  <si>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</si>
  <si>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</si>
  <si>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TURYSTYKA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</si>
  <si>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</si>
  <si>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</si>
  <si>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</si>
  <si>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</si>
  <si>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</si>
  <si>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</si>
  <si>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</si>
  <si>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dla gmin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</si>
  <si>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</si>
  <si>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</si>
  <si>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</si>
  <si>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</si>
  <si>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</si>
  <si>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O10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</si>
  <si>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</si>
  <si>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</si>
  <si>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</si>
  <si>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</si>
  <si>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</si>
  <si>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</si>
  <si>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</si>
  <si>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</si>
  <si>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</si>
  <si>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</si>
  <si>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</si>
  <si>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</si>
  <si>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</si>
  <si>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wpływy z opłaty administracyjnej za</t>
  </si>
  <si>
    <t>wpływy z tyt.wynagrodzenia płatnika</t>
  </si>
  <si>
    <t>rozliczenia z lat ubiegłych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</si>
  <si>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</si>
  <si>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</si>
  <si>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</si>
  <si>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</si>
  <si>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</si>
  <si>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</si>
  <si>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otrzymane spadki,zapisy i darowizny</t>
  </si>
  <si>
    <t>Drogi publiczne powiatowe</t>
  </si>
  <si>
    <t>dotacje celowe otrzymane z powiatu na</t>
  </si>
  <si>
    <t>porozumień między j.s.t.</t>
  </si>
  <si>
    <t>Oświetlenie ulic,placów i dróg</t>
  </si>
  <si>
    <t>dotacje celowe otrzymane z bud.państ.</t>
  </si>
  <si>
    <t>na realizację zadań bieżących z zakresu</t>
  </si>
  <si>
    <t>zleconych gminie ustawami</t>
  </si>
  <si>
    <t>wpłaty z tyt.odpłatnego nabycia prawa</t>
  </si>
  <si>
    <t>własności nieruchomości</t>
  </si>
  <si>
    <t>szkoła nr 1</t>
  </si>
  <si>
    <t>szkoła nr 2</t>
  </si>
  <si>
    <t xml:space="preserve">szkoła nr 2 </t>
  </si>
  <si>
    <t>składki na ubezpieczenia społeczne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</si>
  <si>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</si>
  <si>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</si>
  <si>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</si>
  <si>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</si>
  <si>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</si>
  <si>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</si>
  <si>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</si>
  <si>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gimnazjum</t>
  </si>
  <si>
    <t>Straż Miejska</t>
  </si>
  <si>
    <t>grzywny,mandaty i inne kary pieniężne</t>
  </si>
  <si>
    <t>O1095</t>
  </si>
  <si>
    <t>kol.6/5</t>
  </si>
  <si>
    <t>DZIAŁALNOŚĆ USŁUGOWA</t>
  </si>
  <si>
    <t>zwrot opłat sądowych</t>
  </si>
  <si>
    <t>prowizja za znaki skarbowe</t>
  </si>
  <si>
    <t>odsetki od nietrminowych wpłat......</t>
  </si>
  <si>
    <t>podatek od czynności cywilnoprawnych</t>
  </si>
  <si>
    <t>Wpływy z innych opłat stanowiących</t>
  </si>
  <si>
    <t>Przedszkola</t>
  </si>
  <si>
    <t>zwrot za upomnienia</t>
  </si>
  <si>
    <t>odsetki od nieterminowych wpłat...........</t>
  </si>
  <si>
    <t>na rachunkach bankowych i inne)</t>
  </si>
  <si>
    <t>Towarzystwa Budownictwa Społecznego</t>
  </si>
  <si>
    <t>Składki na ubezpieczenie zdrowotne</t>
  </si>
  <si>
    <t>opłacane za osoby pobierające niektóre</t>
  </si>
  <si>
    <t>odsetki od nieterminowych wpłat.........</t>
  </si>
  <si>
    <t>w zł</t>
  </si>
  <si>
    <t>(zwrot nakładów-przedsięwzięcie termomodern.)</t>
  </si>
  <si>
    <t>Opracowania geodezyjne i kartograf.</t>
  </si>
  <si>
    <t xml:space="preserve">wypoczynku dzieci i młodzieży </t>
  </si>
  <si>
    <t>koszty zastępstwa procesowego</t>
  </si>
  <si>
    <t>wpływy z opłat za zezwolenia na sprzedaż</t>
  </si>
  <si>
    <t>alkoholu</t>
  </si>
  <si>
    <t>roczna opłata z tyt.użytkowania wieczyst.</t>
  </si>
  <si>
    <t>czynności urzędowe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</si>
  <si>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</si>
  <si>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</si>
  <si>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</si>
  <si>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</si>
  <si>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sektora finansnów publ.oraz innych umów.....</t>
  </si>
  <si>
    <t>RÓŻNE ROZLICZENIA</t>
  </si>
  <si>
    <t>opłata za użytk.wieczyste%(sprzedaż)</t>
  </si>
  <si>
    <t>wpływy z usług(sprzedaż ciepła dla BGŻ)</t>
  </si>
  <si>
    <t>KULTURA FIZYCZNA I SPORT</t>
  </si>
  <si>
    <t>O690</t>
  </si>
  <si>
    <t>POMOC  SPOŁECZNA</t>
  </si>
  <si>
    <t>szkolnej, a także szkolenia młodzieży</t>
  </si>
  <si>
    <t>Część wyrównawcza subwencji ogólnej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</si>
  <si>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</si>
  <si>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</si>
  <si>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</si>
  <si>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</si>
  <si>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</si>
  <si>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</si>
  <si>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</si>
  <si>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</si>
  <si>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</si>
  <si>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O450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</si>
  <si>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</si>
  <si>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</si>
  <si>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</si>
  <si>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</si>
  <si>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</si>
  <si>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</si>
  <si>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</si>
  <si>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</si>
  <si>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</si>
  <si>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</si>
  <si>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</si>
  <si>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</si>
  <si>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</si>
  <si>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</si>
  <si>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O960</t>
  </si>
  <si>
    <t>zadania bieżące realizowane na podst.</t>
  </si>
  <si>
    <t>na realizację własnych zadań bieżących</t>
  </si>
  <si>
    <t>Wskaźnik</t>
  </si>
  <si>
    <t>przed</t>
  </si>
  <si>
    <t>zmianami</t>
  </si>
  <si>
    <t>po zmianach</t>
  </si>
  <si>
    <t>Wykonanie</t>
  </si>
  <si>
    <t>wykona-</t>
  </si>
  <si>
    <t>nia</t>
  </si>
  <si>
    <t>Burmistrza Międzyzdrojów</t>
  </si>
  <si>
    <t>kotłownia przy ul.Piastowskiej 4</t>
  </si>
  <si>
    <t>Plany zagospodarowania przestrzennego</t>
  </si>
  <si>
    <t>wpływy z różnych opłat (opł.planistyczne)</t>
  </si>
  <si>
    <t>gmin (wyprawki szkolne)</t>
  </si>
  <si>
    <t>Świadczenia rodzinne oraz składki na</t>
  </si>
  <si>
    <t xml:space="preserve">ubezpieczenia emerytalne i rentowe </t>
  </si>
  <si>
    <t>z ubezpieczenia społecznego</t>
  </si>
  <si>
    <t>gmin (zasiłki okresowe)</t>
  </si>
  <si>
    <t>sektora finansów publ.oraz innych umów...</t>
  </si>
  <si>
    <t>opłata z tyt.trwałego zarządu</t>
  </si>
  <si>
    <t>wpływy z różnych opłat (opł.adiacencka)</t>
  </si>
  <si>
    <t>gmin (awans zawodowy nauczycieli)</t>
  </si>
  <si>
    <t>OCHRONA  ZDROWIA</t>
  </si>
  <si>
    <t>Przeciwdziałanie alkoholizmowi</t>
  </si>
  <si>
    <t>Dodatki mieszkaniowe</t>
  </si>
  <si>
    <t xml:space="preserve">gmin </t>
  </si>
  <si>
    <t xml:space="preserve">KULTURA  I  OCHRONA </t>
  </si>
  <si>
    <t>DZIEDZICTWA  NARODOWEGO</t>
  </si>
  <si>
    <t>Biblioteki</t>
  </si>
  <si>
    <t xml:space="preserve">na zadania bieżące realizowane przez </t>
  </si>
  <si>
    <t>gminę na podstawie porozumień z organami</t>
  </si>
  <si>
    <t>administracji rządowej</t>
  </si>
  <si>
    <t>KULTURA  I  OCHRONA</t>
  </si>
  <si>
    <t>na realizację zadań bieżacych z zakresu</t>
  </si>
  <si>
    <t>dotacje celowe otrzymane z bud.państwa</t>
  </si>
  <si>
    <t>świadczenia z pomocy społecznej......</t>
  </si>
  <si>
    <t>O870</t>
  </si>
  <si>
    <t>OBRONA NARODOWA</t>
  </si>
  <si>
    <t>Pozostałe wydatki obronne</t>
  </si>
  <si>
    <t>od czynności cywilnoprawnych,podatków</t>
  </si>
  <si>
    <t xml:space="preserve">i opłat lokalnych od os.prawnych </t>
  </si>
  <si>
    <t>i innych jednostek organizacyjnych</t>
  </si>
  <si>
    <t xml:space="preserve">od spadków i darowizn,pod.od czynności </t>
  </si>
  <si>
    <t>cywilnoprawnych oraz podatków i opłat</t>
  </si>
  <si>
    <t>lokalnych od osób fizycznych</t>
  </si>
  <si>
    <t>pozostałe odsetki(szkoła nr 1)</t>
  </si>
  <si>
    <t>Plan na rok 2005</t>
  </si>
  <si>
    <t>Drogi publiczne gminne</t>
  </si>
  <si>
    <t>wpływy z różnych opłat (świadectwa pochodz.zwierz.)</t>
  </si>
  <si>
    <t>wpływy z różnych dochodów(kary umowne)</t>
  </si>
  <si>
    <t>wpływy z różnych dochodów (kary umowne</t>
  </si>
  <si>
    <t>i odszkodowanie z PZU)</t>
  </si>
  <si>
    <t>wpływy do budżetu ze środków specjalnych</t>
  </si>
  <si>
    <t>zwrot bonifikaty</t>
  </si>
  <si>
    <t>wpływy z różnych dochodów (5% wpływy</t>
  </si>
  <si>
    <t>z opłat za wyd.dow.osob.na pokrycie kosztów)</t>
  </si>
  <si>
    <t>wpływy ze sprzedaży składników majątkowych</t>
  </si>
  <si>
    <t>(sprzedaż kserokopiarki)</t>
  </si>
  <si>
    <t>wpływy ze sprzedaży składników</t>
  </si>
  <si>
    <t xml:space="preserve"> majątkowych</t>
  </si>
  <si>
    <t>gminne.....</t>
  </si>
  <si>
    <t xml:space="preserve">Wybory do rad gmin,..oraz referenda </t>
  </si>
  <si>
    <t>wpływy z różnych opłat (szkoła nr 1)</t>
  </si>
  <si>
    <t>Pomoc materialna dla uczniów</t>
  </si>
  <si>
    <t>(odszkodowanie za słupy oświetleniowe)</t>
  </si>
  <si>
    <t xml:space="preserve">(zwrot kosztów poniesionych przez gminę </t>
  </si>
  <si>
    <t>w 2004r. z tyt.weryfik.dokument. stadionu)</t>
  </si>
  <si>
    <t>wpływy z różnych opłat (zwrot za upomn.)</t>
  </si>
  <si>
    <t>za udz.licencji-transp.drogowy taksówką</t>
  </si>
  <si>
    <t>gmin (posiłek dla potrzebujących)</t>
  </si>
  <si>
    <t>Zestawienie dochodów za 2005r. (plan,wykonanie i wskaźniki)</t>
  </si>
  <si>
    <t>Pozostała  działalność</t>
  </si>
  <si>
    <t>dochody jst związane z realizacją.....</t>
  </si>
  <si>
    <t>(wpływy 5% z tyt.opłat za dow.osobiste)</t>
  </si>
  <si>
    <t>Załącznik nr 1 do Zarządzenia Nr  35/FIN/06</t>
  </si>
  <si>
    <t>z dnia 10 marca 2006r.</t>
  </si>
  <si>
    <t>Wybory Prezydenta RP</t>
  </si>
  <si>
    <t>w postaci pieniężnej (w tym:nagroda dla chóru)</t>
  </si>
  <si>
    <t xml:space="preserve">wpływy z różnych dochodów </t>
  </si>
  <si>
    <t>dotacja celowa otrzymana z bud.państwa....</t>
  </si>
  <si>
    <t>wpływy z różnych dochodów(szkoła nr 1)</t>
  </si>
  <si>
    <t xml:space="preserve">Wybory do Sejmu i Senatu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</si>
</sst>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9" fontId="0" fillId="0" borderId="0" xfId="0" applyNumberFormat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4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0" fontId="8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10" fontId="6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0" fontId="0" fillId="0" borderId="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0" fontId="7" fillId="0" borderId="0" xfId="0" applyNumberFormat="1" applyFont="1" applyAlignment="1">
      <alignment/>
    </xf>
    <xf numFmtId="10" fontId="8" fillId="0" borderId="8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9" fillId="0" borderId="5" xfId="0" applyNumberFormat="1" applyFont="1" applyBorder="1" applyAlignment="1">
      <alignment/>
    </xf>
    <xf numFmtId="10" fontId="9" fillId="0" borderId="4" xfId="0" applyNumberFormat="1" applyFont="1" applyBorder="1" applyAlignment="1">
      <alignment/>
    </xf>
    <xf numFmtId="10" fontId="7" fillId="0" borderId="4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10" fontId="0" fillId="0" borderId="0" xfId="0" applyNumberFormat="1" applyAlignment="1">
      <alignment/>
    </xf>
    <xf numFmtId="10" fontId="8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" width="35.625" style="0" customWidth="1"/>
    <col min="4" max="4" width="12.00390625" style="33" customWidth="1"/>
    <col min="5" max="6" width="11.625" style="33" customWidth="1"/>
    <col min="7" max="7" width="8.375" style="71" customWidth="1"/>
    <col min="8" max="8" width="8.25390625" style="112" customWidth="1"/>
    <col min="10" max="10" width="10.125" style="0" bestFit="1" customWidth="1"/>
  </cols>
  <sheetData>
    <row r="1" ht="12.75">
      <c r="E1" s="33" t="s">
        <v>240</v>
      </c>
    </row>
    <row r="2" ht="12.75">
      <c r="E2" s="33" t="s">
        <v>175</v>
      </c>
    </row>
    <row r="3" ht="12.75">
      <c r="E3" s="33" t="s">
        <v>241</v>
      </c>
    </row>
    <row r="4" spans="2:6" ht="14.25">
      <c r="B4" s="2" t="s">
        <v>236</v>
      </c>
      <c r="C4" s="21"/>
      <c r="D4" s="34"/>
      <c r="E4" s="34"/>
      <c r="F4" s="34"/>
    </row>
    <row r="5" spans="1:7" ht="12.75">
      <c r="A5" s="1"/>
      <c r="B5" s="26" t="s">
        <v>0</v>
      </c>
      <c r="C5" s="26"/>
      <c r="D5" s="72"/>
      <c r="E5" s="72"/>
      <c r="F5" s="72"/>
      <c r="G5" s="71" t="s">
        <v>119</v>
      </c>
    </row>
    <row r="6" spans="1:8" ht="12.75">
      <c r="A6" s="9"/>
      <c r="B6" s="9"/>
      <c r="C6" s="78"/>
      <c r="D6" s="104" t="s">
        <v>212</v>
      </c>
      <c r="E6" s="105"/>
      <c r="F6" s="91"/>
      <c r="G6" s="83" t="s">
        <v>168</v>
      </c>
      <c r="H6" s="113" t="s">
        <v>1</v>
      </c>
    </row>
    <row r="7" spans="1:8" ht="12.75">
      <c r="A7" s="9" t="s">
        <v>2</v>
      </c>
      <c r="B7" s="28" t="s">
        <v>3</v>
      </c>
      <c r="C7" s="10" t="s">
        <v>4</v>
      </c>
      <c r="D7" s="93" t="s">
        <v>169</v>
      </c>
      <c r="E7" s="80" t="s">
        <v>171</v>
      </c>
      <c r="F7" s="80" t="s">
        <v>172</v>
      </c>
      <c r="G7" s="85"/>
      <c r="H7" s="114" t="s">
        <v>173</v>
      </c>
    </row>
    <row r="8" spans="1:8" ht="12.75">
      <c r="A8" s="11"/>
      <c r="B8" s="11"/>
      <c r="C8" s="11"/>
      <c r="D8" s="94" t="s">
        <v>170</v>
      </c>
      <c r="E8" s="35"/>
      <c r="F8" s="35"/>
      <c r="G8" s="84" t="s">
        <v>104</v>
      </c>
      <c r="H8" s="115" t="s">
        <v>174</v>
      </c>
    </row>
    <row r="9" spans="1:8" ht="12.75">
      <c r="A9" s="77">
        <v>1</v>
      </c>
      <c r="B9" s="29">
        <v>2</v>
      </c>
      <c r="C9" s="29">
        <v>3</v>
      </c>
      <c r="D9" s="36">
        <v>4</v>
      </c>
      <c r="E9" s="36">
        <v>5</v>
      </c>
      <c r="F9" s="36">
        <v>6</v>
      </c>
      <c r="G9" s="86">
        <v>7</v>
      </c>
      <c r="H9" s="77">
        <v>8</v>
      </c>
    </row>
    <row r="10" spans="1:8" s="4" customFormat="1" ht="15">
      <c r="A10" s="13">
        <v>1</v>
      </c>
      <c r="B10" s="68" t="s">
        <v>56</v>
      </c>
      <c r="C10" s="17" t="s">
        <v>31</v>
      </c>
      <c r="D10" s="24">
        <f>D60</f>
        <v>50</v>
      </c>
      <c r="E10" s="24">
        <f>E60</f>
        <v>0</v>
      </c>
      <c r="F10" s="24">
        <f>F60</f>
        <v>0</v>
      </c>
      <c r="G10" s="89"/>
      <c r="H10" s="116">
        <f>F10/F$401</f>
        <v>0</v>
      </c>
    </row>
    <row r="11" spans="1:8" ht="12.75">
      <c r="A11" s="9"/>
      <c r="B11" s="42"/>
      <c r="C11" s="12"/>
      <c r="D11" s="30"/>
      <c r="E11" s="30"/>
      <c r="F11" s="30"/>
      <c r="G11" s="89"/>
      <c r="H11" s="116"/>
    </row>
    <row r="12" spans="1:8" ht="15">
      <c r="A12" s="9">
        <v>2</v>
      </c>
      <c r="B12" s="68">
        <v>600</v>
      </c>
      <c r="C12" s="17" t="s">
        <v>32</v>
      </c>
      <c r="D12" s="30">
        <f>D63</f>
        <v>0</v>
      </c>
      <c r="E12" s="30">
        <f>E63</f>
        <v>201832</v>
      </c>
      <c r="F12" s="30">
        <f>F63</f>
        <v>231179</v>
      </c>
      <c r="G12" s="89">
        <f>F12/E12</f>
        <v>1.1454031075349795</v>
      </c>
      <c r="H12" s="116">
        <f>F12/F$401</f>
        <v>0.011361797253606113</v>
      </c>
    </row>
    <row r="13" spans="1:8" ht="12.75">
      <c r="A13" s="9"/>
      <c r="B13" s="42"/>
      <c r="C13" s="12"/>
      <c r="D13" s="30"/>
      <c r="E13" s="30"/>
      <c r="F13" s="30"/>
      <c r="G13" s="89"/>
      <c r="H13" s="116"/>
    </row>
    <row r="14" spans="1:8" ht="15">
      <c r="A14" s="9">
        <v>3</v>
      </c>
      <c r="B14" s="68">
        <v>630</v>
      </c>
      <c r="C14" s="17" t="s">
        <v>42</v>
      </c>
      <c r="D14" s="30">
        <f>D74</f>
        <v>640100</v>
      </c>
      <c r="E14" s="30">
        <f>E74</f>
        <v>640100</v>
      </c>
      <c r="F14" s="30">
        <f>F74</f>
        <v>721898</v>
      </c>
      <c r="G14" s="89">
        <f>F14/E14</f>
        <v>1.1277894079050148</v>
      </c>
      <c r="H14" s="116">
        <f>F14/F$401</f>
        <v>0.03547925509576452</v>
      </c>
    </row>
    <row r="15" spans="1:8" ht="12.75">
      <c r="A15" s="9"/>
      <c r="B15" s="42"/>
      <c r="C15" s="12"/>
      <c r="D15" s="30"/>
      <c r="E15" s="30"/>
      <c r="F15" s="30"/>
      <c r="G15" s="89"/>
      <c r="H15" s="116"/>
    </row>
    <row r="16" spans="1:8" ht="15">
      <c r="A16" s="9">
        <v>4</v>
      </c>
      <c r="B16" s="68">
        <v>700</v>
      </c>
      <c r="C16" s="17" t="s">
        <v>34</v>
      </c>
      <c r="D16" s="30">
        <f>D78</f>
        <v>3559260</v>
      </c>
      <c r="E16" s="30">
        <f>E78</f>
        <v>3808660</v>
      </c>
      <c r="F16" s="30">
        <f>F78</f>
        <v>5388307</v>
      </c>
      <c r="G16" s="89">
        <f>F16/E16</f>
        <v>1.4147513823759537</v>
      </c>
      <c r="H16" s="116">
        <f>F16/F$401</f>
        <v>0.26482012498620805</v>
      </c>
    </row>
    <row r="17" spans="1:8" ht="12.75">
      <c r="A17" s="9"/>
      <c r="B17" s="42"/>
      <c r="C17" s="12"/>
      <c r="D17" s="30"/>
      <c r="E17" s="30"/>
      <c r="F17" s="30"/>
      <c r="G17" s="89"/>
      <c r="H17" s="116"/>
    </row>
    <row r="18" spans="1:8" s="76" customFormat="1" ht="15" customHeight="1">
      <c r="A18" s="75">
        <v>5</v>
      </c>
      <c r="B18" s="69">
        <v>710</v>
      </c>
      <c r="C18" s="46" t="s">
        <v>105</v>
      </c>
      <c r="D18" s="47">
        <f>D116</f>
        <v>2766</v>
      </c>
      <c r="E18" s="47">
        <f>E116</f>
        <v>7952</v>
      </c>
      <c r="F18" s="47">
        <f>F116</f>
        <v>26611</v>
      </c>
      <c r="G18" s="89">
        <f>F18/E18</f>
        <v>3.346453722334004</v>
      </c>
      <c r="H18" s="116">
        <f>F18/F$401</f>
        <v>0.001307855759890441</v>
      </c>
    </row>
    <row r="19" spans="1:8" ht="12.75">
      <c r="A19" s="9"/>
      <c r="B19" s="42"/>
      <c r="C19" s="12"/>
      <c r="D19" s="30"/>
      <c r="E19" s="30"/>
      <c r="F19" s="30"/>
      <c r="G19" s="89"/>
      <c r="H19" s="116"/>
    </row>
    <row r="20" spans="1:8" ht="15">
      <c r="A20" s="9">
        <v>6</v>
      </c>
      <c r="B20" s="69">
        <v>750</v>
      </c>
      <c r="C20" s="46" t="s">
        <v>69</v>
      </c>
      <c r="D20" s="30">
        <f>D124</f>
        <v>148000</v>
      </c>
      <c r="E20" s="30">
        <f>E124</f>
        <v>221001</v>
      </c>
      <c r="F20" s="30">
        <f>F124</f>
        <v>289869</v>
      </c>
      <c r="G20" s="89">
        <f>F20/E20</f>
        <v>1.3116184994638034</v>
      </c>
      <c r="H20" s="116">
        <f>F20/F$401</f>
        <v>0.01424624558504687</v>
      </c>
    </row>
    <row r="21" spans="1:8" ht="15">
      <c r="A21" s="9"/>
      <c r="B21" s="69"/>
      <c r="C21" s="46"/>
      <c r="D21" s="30"/>
      <c r="E21" s="30"/>
      <c r="F21" s="30"/>
      <c r="G21" s="89"/>
      <c r="H21" s="116"/>
    </row>
    <row r="22" spans="1:8" ht="15">
      <c r="A22" s="9">
        <v>7</v>
      </c>
      <c r="B22" s="68">
        <v>751</v>
      </c>
      <c r="C22" s="45" t="s">
        <v>51</v>
      </c>
      <c r="D22" s="30"/>
      <c r="E22" s="30"/>
      <c r="F22" s="30"/>
      <c r="G22" s="89"/>
      <c r="H22" s="116"/>
    </row>
    <row r="23" spans="1:8" ht="15">
      <c r="A23" s="9"/>
      <c r="B23" s="68"/>
      <c r="C23" s="45" t="s">
        <v>52</v>
      </c>
      <c r="D23" s="30"/>
      <c r="E23" s="30"/>
      <c r="F23" s="30"/>
      <c r="G23" s="89"/>
      <c r="H23" s="116"/>
    </row>
    <row r="24" spans="1:8" ht="15">
      <c r="A24" s="9"/>
      <c r="B24" s="68"/>
      <c r="C24" s="45" t="s">
        <v>53</v>
      </c>
      <c r="D24" s="30">
        <f>D164</f>
        <v>1100</v>
      </c>
      <c r="E24" s="30">
        <f>E164</f>
        <v>30915</v>
      </c>
      <c r="F24" s="30">
        <f>F164</f>
        <v>30483</v>
      </c>
      <c r="G24" s="89">
        <f>F24/E24</f>
        <v>0.9860262008733625</v>
      </c>
      <c r="H24" s="116">
        <f>F24/F$401</f>
        <v>0.001498153663099482</v>
      </c>
    </row>
    <row r="25" spans="1:8" ht="15">
      <c r="A25" s="9"/>
      <c r="B25" s="68"/>
      <c r="C25" s="45"/>
      <c r="D25" s="30"/>
      <c r="E25" s="30"/>
      <c r="F25" s="30"/>
      <c r="G25" s="89"/>
      <c r="H25" s="116"/>
    </row>
    <row r="26" spans="1:8" ht="15">
      <c r="A26" s="9">
        <v>8</v>
      </c>
      <c r="B26" s="68">
        <v>752</v>
      </c>
      <c r="C26" s="45" t="s">
        <v>203</v>
      </c>
      <c r="D26" s="30">
        <f>D187</f>
        <v>500</v>
      </c>
      <c r="E26" s="30">
        <f>E187</f>
        <v>500</v>
      </c>
      <c r="F26" s="30">
        <f>F187</f>
        <v>500</v>
      </c>
      <c r="G26" s="89">
        <f>F26/E26</f>
        <v>1</v>
      </c>
      <c r="H26" s="116">
        <f>F26/F$401</f>
        <v>2.45735928730683E-05</v>
      </c>
    </row>
    <row r="27" spans="1:8" ht="15">
      <c r="A27" s="9">
        <v>9</v>
      </c>
      <c r="B27" s="68">
        <v>754</v>
      </c>
      <c r="C27" s="12" t="s">
        <v>6</v>
      </c>
      <c r="D27" s="30"/>
      <c r="E27" s="30"/>
      <c r="F27" s="30"/>
      <c r="G27" s="89"/>
      <c r="H27" s="116"/>
    </row>
    <row r="28" spans="1:8" ht="15">
      <c r="A28" s="9"/>
      <c r="B28" s="68"/>
      <c r="C28" s="12" t="s">
        <v>47</v>
      </c>
      <c r="D28" s="30">
        <f>D194</f>
        <v>20000</v>
      </c>
      <c r="E28" s="30">
        <f>E194</f>
        <v>20000</v>
      </c>
      <c r="F28" s="30">
        <f>F194</f>
        <v>27503</v>
      </c>
      <c r="G28" s="89">
        <f>F28/E28</f>
        <v>1.37515</v>
      </c>
      <c r="H28" s="116">
        <f>F28/F$401</f>
        <v>0.001351695049575995</v>
      </c>
    </row>
    <row r="29" spans="1:8" ht="12.75">
      <c r="A29" s="9"/>
      <c r="B29" s="42"/>
      <c r="C29" s="12"/>
      <c r="D29" s="30"/>
      <c r="E29" s="30"/>
      <c r="F29" s="30"/>
      <c r="G29" s="89"/>
      <c r="H29" s="116"/>
    </row>
    <row r="30" spans="1:8" ht="15">
      <c r="A30" s="9">
        <v>10</v>
      </c>
      <c r="B30" s="68">
        <v>756</v>
      </c>
      <c r="C30" s="17" t="s">
        <v>19</v>
      </c>
      <c r="D30" s="30"/>
      <c r="E30" s="30"/>
      <c r="F30" s="30"/>
      <c r="G30" s="89"/>
      <c r="H30" s="116"/>
    </row>
    <row r="31" spans="1:8" ht="15">
      <c r="A31" s="9"/>
      <c r="B31" s="68"/>
      <c r="C31" s="17" t="s">
        <v>20</v>
      </c>
      <c r="D31" s="30">
        <f>D199</f>
        <v>8247475</v>
      </c>
      <c r="E31" s="30">
        <f>E199</f>
        <v>8235225</v>
      </c>
      <c r="F31" s="30">
        <f>F199</f>
        <v>8927252</v>
      </c>
      <c r="G31" s="89">
        <f>F31/E31</f>
        <v>1.0840325552732317</v>
      </c>
      <c r="H31" s="116">
        <f>F31/F$401</f>
        <v>0.4387493122465695</v>
      </c>
    </row>
    <row r="32" spans="1:8" ht="12.75">
      <c r="A32" s="9"/>
      <c r="B32" s="42"/>
      <c r="C32" s="12"/>
      <c r="D32" s="30"/>
      <c r="E32" s="30"/>
      <c r="F32" s="30"/>
      <c r="G32" s="89"/>
      <c r="H32" s="116"/>
    </row>
    <row r="33" spans="1:8" ht="15">
      <c r="A33" s="9">
        <v>11</v>
      </c>
      <c r="B33" s="68">
        <v>758</v>
      </c>
      <c r="C33" s="17" t="s">
        <v>133</v>
      </c>
      <c r="D33" s="30">
        <f>D251</f>
        <v>2610718</v>
      </c>
      <c r="E33" s="30">
        <f>E251</f>
        <v>2538129</v>
      </c>
      <c r="F33" s="30">
        <f>F251</f>
        <v>2537330</v>
      </c>
      <c r="G33" s="89">
        <f>F33/E33</f>
        <v>0.9996852011855978</v>
      </c>
      <c r="H33" s="116">
        <f>F33/F$401</f>
        <v>0.12470262880924478</v>
      </c>
    </row>
    <row r="34" spans="1:8" ht="12.75">
      <c r="A34" s="9"/>
      <c r="B34" s="42"/>
      <c r="C34" s="12"/>
      <c r="D34" s="30"/>
      <c r="E34" s="30"/>
      <c r="F34" s="30"/>
      <c r="G34" s="89"/>
      <c r="H34" s="116"/>
    </row>
    <row r="35" spans="1:8" ht="15">
      <c r="A35" s="9">
        <v>12</v>
      </c>
      <c r="B35" s="68">
        <v>801</v>
      </c>
      <c r="C35" s="20" t="s">
        <v>16</v>
      </c>
      <c r="D35" s="30">
        <f>D267</f>
        <v>438070</v>
      </c>
      <c r="E35" s="30">
        <f>E267</f>
        <v>492173</v>
      </c>
      <c r="F35" s="30">
        <f>F267</f>
        <v>492460</v>
      </c>
      <c r="G35" s="89">
        <f>F35/E35</f>
        <v>1.0005831282902558</v>
      </c>
      <c r="H35" s="116">
        <f>F35/F$401</f>
        <v>0.02420302309254243</v>
      </c>
    </row>
    <row r="36" spans="1:8" ht="15">
      <c r="A36" s="9">
        <v>13</v>
      </c>
      <c r="B36" s="68">
        <v>851</v>
      </c>
      <c r="C36" s="20" t="s">
        <v>188</v>
      </c>
      <c r="D36" s="30">
        <f>D312</f>
        <v>0</v>
      </c>
      <c r="E36" s="30">
        <f>E312</f>
        <v>0</v>
      </c>
      <c r="F36" s="30">
        <f>F312</f>
        <v>366</v>
      </c>
      <c r="G36" s="89"/>
      <c r="H36" s="116">
        <f>F36/F$401</f>
        <v>1.7987869983085994E-05</v>
      </c>
    </row>
    <row r="37" spans="1:8" ht="15">
      <c r="A37" s="9">
        <v>14</v>
      </c>
      <c r="B37" s="69">
        <v>852</v>
      </c>
      <c r="C37" s="46" t="s">
        <v>138</v>
      </c>
      <c r="D37" s="30">
        <f>D317</f>
        <v>1304500</v>
      </c>
      <c r="E37" s="30">
        <f>E317</f>
        <v>1422370</v>
      </c>
      <c r="F37" s="30">
        <f>F317</f>
        <v>1405016</v>
      </c>
      <c r="G37" s="89">
        <f>F37/E37</f>
        <v>0.9877992364855839</v>
      </c>
      <c r="H37" s="116">
        <f>F37/F$401</f>
        <v>0.06905258232829387</v>
      </c>
    </row>
    <row r="38" spans="1:8" ht="12.75">
      <c r="A38" s="9"/>
      <c r="B38" s="42"/>
      <c r="C38" s="12"/>
      <c r="D38" s="30"/>
      <c r="E38" s="30"/>
      <c r="F38" s="30"/>
      <c r="G38" s="89"/>
      <c r="H38" s="116"/>
    </row>
    <row r="39" spans="1:8" ht="15">
      <c r="A39" s="9">
        <v>15</v>
      </c>
      <c r="B39" s="69">
        <v>854</v>
      </c>
      <c r="C39" s="46" t="s">
        <v>35</v>
      </c>
      <c r="D39" s="30"/>
      <c r="E39" s="30"/>
      <c r="F39" s="30"/>
      <c r="G39" s="89"/>
      <c r="H39" s="116"/>
    </row>
    <row r="40" spans="1:8" ht="15">
      <c r="A40" s="9"/>
      <c r="B40" s="69"/>
      <c r="C40" s="46" t="s">
        <v>36</v>
      </c>
      <c r="D40" s="66">
        <f>D359</f>
        <v>0</v>
      </c>
      <c r="E40" s="66">
        <f>E359</f>
        <v>248507</v>
      </c>
      <c r="F40" s="66">
        <f>F359</f>
        <v>247795</v>
      </c>
      <c r="G40" s="89">
        <f>F40/E40</f>
        <v>0.997134889560455</v>
      </c>
      <c r="H40" s="116">
        <f>F40/F$401</f>
        <v>0.012178426891963919</v>
      </c>
    </row>
    <row r="41" spans="1:8" ht="12.75">
      <c r="A41" s="13"/>
      <c r="B41" s="42"/>
      <c r="C41" s="12"/>
      <c r="D41" s="30"/>
      <c r="E41" s="30"/>
      <c r="F41" s="30"/>
      <c r="G41" s="89"/>
      <c r="H41" s="116"/>
    </row>
    <row r="42" spans="1:8" ht="15">
      <c r="A42" s="13">
        <v>16</v>
      </c>
      <c r="B42" s="68">
        <v>900</v>
      </c>
      <c r="C42" s="17" t="s">
        <v>5</v>
      </c>
      <c r="D42" s="30"/>
      <c r="E42" s="30"/>
      <c r="F42" s="30"/>
      <c r="G42" s="89"/>
      <c r="H42" s="116"/>
    </row>
    <row r="43" spans="1:8" ht="15">
      <c r="A43" s="13"/>
      <c r="B43" s="68"/>
      <c r="C43" s="17" t="s">
        <v>33</v>
      </c>
      <c r="D43" s="30">
        <f>D384</f>
        <v>0</v>
      </c>
      <c r="E43" s="30">
        <f>E384</f>
        <v>2126</v>
      </c>
      <c r="F43" s="30">
        <f>F384</f>
        <v>2126</v>
      </c>
      <c r="G43" s="89">
        <f>F43/E43</f>
        <v>1</v>
      </c>
      <c r="H43" s="116">
        <f>F43/F$401</f>
        <v>0.00010448691689628641</v>
      </c>
    </row>
    <row r="44" spans="1:8" ht="15">
      <c r="A44" s="13"/>
      <c r="B44" s="68"/>
      <c r="C44" s="17"/>
      <c r="D44" s="30"/>
      <c r="E44" s="30"/>
      <c r="F44" s="30"/>
      <c r="G44" s="89"/>
      <c r="H44" s="116"/>
    </row>
    <row r="45" spans="1:8" ht="15">
      <c r="A45" s="13">
        <v>17</v>
      </c>
      <c r="B45" s="68">
        <v>921</v>
      </c>
      <c r="C45" s="17" t="s">
        <v>198</v>
      </c>
      <c r="D45" s="30"/>
      <c r="E45" s="30"/>
      <c r="F45" s="30"/>
      <c r="G45" s="89"/>
      <c r="H45" s="116"/>
    </row>
    <row r="46" spans="1:8" ht="15">
      <c r="A46" s="13"/>
      <c r="B46" s="68"/>
      <c r="C46" s="17" t="s">
        <v>193</v>
      </c>
      <c r="D46" s="30">
        <f>D389</f>
        <v>0</v>
      </c>
      <c r="E46" s="30">
        <f>E389</f>
        <v>5350</v>
      </c>
      <c r="F46" s="30">
        <f>F389</f>
        <v>5350</v>
      </c>
      <c r="G46" s="89">
        <f>F46/E46</f>
        <v>1</v>
      </c>
      <c r="H46" s="116">
        <f>F46/F$401</f>
        <v>0.0002629374437418308</v>
      </c>
    </row>
    <row r="47" spans="1:8" ht="15">
      <c r="A47" s="13"/>
      <c r="B47" s="68"/>
      <c r="C47" s="17"/>
      <c r="D47" s="30"/>
      <c r="E47" s="30"/>
      <c r="F47" s="30"/>
      <c r="G47" s="89"/>
      <c r="H47" s="116"/>
    </row>
    <row r="48" spans="1:8" ht="15">
      <c r="A48" s="13">
        <v>18</v>
      </c>
      <c r="B48" s="68">
        <v>926</v>
      </c>
      <c r="C48" s="17" t="s">
        <v>136</v>
      </c>
      <c r="D48" s="30">
        <f>D395</f>
        <v>0</v>
      </c>
      <c r="E48" s="30">
        <f>E395</f>
        <v>6850</v>
      </c>
      <c r="F48" s="30">
        <f>F395</f>
        <v>13000</v>
      </c>
      <c r="G48" s="89">
        <f>F48/E48</f>
        <v>1.897810218978102</v>
      </c>
      <c r="H48" s="116">
        <f>F48/F$401</f>
        <v>0.0006389134146997758</v>
      </c>
    </row>
    <row r="49" spans="1:9" ht="15">
      <c r="A49" s="14"/>
      <c r="B49" s="70"/>
      <c r="C49" s="67"/>
      <c r="D49" s="32"/>
      <c r="E49" s="32"/>
      <c r="F49" s="32"/>
      <c r="G49" s="90"/>
      <c r="H49" s="117"/>
      <c r="I49" s="43"/>
    </row>
    <row r="50" spans="1:9" ht="12.75">
      <c r="A50" s="13"/>
      <c r="B50" s="12"/>
      <c r="C50" s="12" t="s">
        <v>7</v>
      </c>
      <c r="D50" s="30">
        <f>SUM(D10:D48)</f>
        <v>16972539</v>
      </c>
      <c r="E50" s="30">
        <f>SUM(E10:E48)</f>
        <v>17881690</v>
      </c>
      <c r="F50" s="30">
        <f>SUM(F10:F48)</f>
        <v>20347045</v>
      </c>
      <c r="G50" s="89">
        <f>F50/E50</f>
        <v>1.1378703578912284</v>
      </c>
      <c r="H50" s="116">
        <f>F50/F$401</f>
        <v>1</v>
      </c>
      <c r="I50" s="124"/>
    </row>
    <row r="51" spans="1:8" ht="12.75">
      <c r="A51" s="14"/>
      <c r="B51" s="15"/>
      <c r="C51" s="15"/>
      <c r="D51" s="32"/>
      <c r="E51" s="32"/>
      <c r="F51" s="32"/>
      <c r="G51" s="90"/>
      <c r="H51" s="118"/>
    </row>
    <row r="52" spans="1:8" ht="12.75">
      <c r="A52" s="7"/>
      <c r="B52" s="8"/>
      <c r="C52" s="8"/>
      <c r="D52" s="82"/>
      <c r="E52" s="82"/>
      <c r="F52" s="82"/>
      <c r="G52" s="88"/>
      <c r="H52" s="88"/>
    </row>
    <row r="53" spans="1:6" ht="12.75">
      <c r="A53" s="7"/>
      <c r="B53" s="8"/>
      <c r="C53" s="7"/>
      <c r="D53" s="37"/>
      <c r="E53" s="37"/>
      <c r="F53" s="37"/>
    </row>
    <row r="54" spans="1:7" ht="12.75">
      <c r="A54" s="6"/>
      <c r="B54" s="2" t="s">
        <v>8</v>
      </c>
      <c r="C54" s="2"/>
      <c r="D54" s="38"/>
      <c r="E54" s="38"/>
      <c r="F54" s="38"/>
      <c r="G54" s="71" t="s">
        <v>119</v>
      </c>
    </row>
    <row r="55" spans="1:8" ht="12.75">
      <c r="A55" s="26"/>
      <c r="B55" s="5"/>
      <c r="C55" s="5"/>
      <c r="D55" s="73"/>
      <c r="E55" s="82"/>
      <c r="F55" s="73"/>
      <c r="H55" s="119"/>
    </row>
    <row r="56" spans="1:8" ht="12.75">
      <c r="A56" s="9"/>
      <c r="B56" s="9"/>
      <c r="C56" s="78"/>
      <c r="D56" s="95" t="s">
        <v>212</v>
      </c>
      <c r="E56" s="92"/>
      <c r="F56" s="91"/>
      <c r="G56" s="83" t="s">
        <v>168</v>
      </c>
      <c r="H56" s="113" t="s">
        <v>1</v>
      </c>
    </row>
    <row r="57" spans="1:8" ht="12.75">
      <c r="A57" s="9" t="s">
        <v>2</v>
      </c>
      <c r="B57" s="28" t="s">
        <v>3</v>
      </c>
      <c r="C57" s="10" t="s">
        <v>4</v>
      </c>
      <c r="D57" s="93" t="s">
        <v>169</v>
      </c>
      <c r="E57" s="80" t="s">
        <v>171</v>
      </c>
      <c r="F57" s="80" t="s">
        <v>172</v>
      </c>
      <c r="G57" s="85"/>
      <c r="H57" s="114" t="s">
        <v>173</v>
      </c>
    </row>
    <row r="58" spans="1:8" ht="12.75">
      <c r="A58" s="11"/>
      <c r="B58" s="11"/>
      <c r="C58" s="11"/>
      <c r="D58" s="94" t="s">
        <v>170</v>
      </c>
      <c r="E58" s="35"/>
      <c r="F58" s="35"/>
      <c r="G58" s="84" t="s">
        <v>104</v>
      </c>
      <c r="H58" s="115" t="s">
        <v>174</v>
      </c>
    </row>
    <row r="59" spans="1:8" ht="12.75">
      <c r="A59" s="77">
        <v>1</v>
      </c>
      <c r="B59" s="29">
        <v>2</v>
      </c>
      <c r="C59" s="29">
        <v>3</v>
      </c>
      <c r="D59" s="36">
        <v>4</v>
      </c>
      <c r="E59" s="36">
        <v>5</v>
      </c>
      <c r="F59" s="36">
        <v>6</v>
      </c>
      <c r="G59" s="86">
        <v>7</v>
      </c>
      <c r="H59" s="77">
        <v>8</v>
      </c>
    </row>
    <row r="60" spans="1:8" s="4" customFormat="1" ht="15">
      <c r="A60" s="13">
        <v>1</v>
      </c>
      <c r="B60" s="16" t="s">
        <v>56</v>
      </c>
      <c r="C60" s="17" t="s">
        <v>31</v>
      </c>
      <c r="D60" s="24">
        <f>SUM(D61)</f>
        <v>50</v>
      </c>
      <c r="E60" s="24">
        <f>SUM(E61)</f>
        <v>0</v>
      </c>
      <c r="F60" s="24">
        <f>SUM(F61)</f>
        <v>0</v>
      </c>
      <c r="G60" s="89"/>
      <c r="H60" s="116">
        <f>F60/F$401</f>
        <v>0</v>
      </c>
    </row>
    <row r="61" spans="1:8" s="3" customFormat="1" ht="12.75">
      <c r="A61" s="13">
        <f>A60+1</f>
        <v>2</v>
      </c>
      <c r="B61" s="18" t="s">
        <v>103</v>
      </c>
      <c r="C61" s="19" t="s">
        <v>9</v>
      </c>
      <c r="D61" s="25">
        <f>SUM(D62:D62)</f>
        <v>50</v>
      </c>
      <c r="E61" s="25">
        <f>SUM(E62:E62)</f>
        <v>0</v>
      </c>
      <c r="F61" s="25">
        <f>SUM(F62:F62)</f>
        <v>0</v>
      </c>
      <c r="G61" s="89"/>
      <c r="H61" s="116">
        <f>F61/F$401</f>
        <v>0</v>
      </c>
    </row>
    <row r="62" spans="1:8" s="6" customFormat="1" ht="12.75">
      <c r="A62" s="13">
        <f aca="true" t="shared" si="0" ref="A62:A131">A61+1</f>
        <v>3</v>
      </c>
      <c r="B62" s="23" t="s">
        <v>137</v>
      </c>
      <c r="C62" s="44" t="s">
        <v>214</v>
      </c>
      <c r="D62" s="41">
        <v>50</v>
      </c>
      <c r="E62" s="41">
        <v>0</v>
      </c>
      <c r="F62" s="41">
        <v>0</v>
      </c>
      <c r="G62" s="87"/>
      <c r="H62" s="120">
        <f>F62/F$401</f>
        <v>0</v>
      </c>
    </row>
    <row r="63" spans="1:8" s="4" customFormat="1" ht="15">
      <c r="A63" s="13">
        <f t="shared" si="0"/>
        <v>4</v>
      </c>
      <c r="B63" s="16">
        <v>600</v>
      </c>
      <c r="C63" s="17" t="s">
        <v>32</v>
      </c>
      <c r="D63" s="24">
        <f>D64+D68</f>
        <v>0</v>
      </c>
      <c r="E63" s="24">
        <f>E64+E68</f>
        <v>201832</v>
      </c>
      <c r="F63" s="24">
        <f>F64+F68</f>
        <v>231179</v>
      </c>
      <c r="G63" s="89">
        <f>F63/E63</f>
        <v>1.1454031075349795</v>
      </c>
      <c r="H63" s="116">
        <f>F63/F$401</f>
        <v>0.011361797253606113</v>
      </c>
    </row>
    <row r="64" spans="1:8" s="52" customFormat="1" ht="12.75">
      <c r="A64" s="13">
        <f t="shared" si="0"/>
        <v>5</v>
      </c>
      <c r="B64" s="53">
        <v>60014</v>
      </c>
      <c r="C64" s="50" t="s">
        <v>80</v>
      </c>
      <c r="D64" s="51">
        <f>D67</f>
        <v>0</v>
      </c>
      <c r="E64" s="51">
        <f>E67</f>
        <v>28200</v>
      </c>
      <c r="F64" s="51">
        <f>F67</f>
        <v>28200</v>
      </c>
      <c r="G64" s="89">
        <f>F64/E64</f>
        <v>1</v>
      </c>
      <c r="H64" s="116">
        <f>F64/F$401</f>
        <v>0.0013859506380410522</v>
      </c>
    </row>
    <row r="65" spans="1:8" s="60" customFormat="1" ht="12.75">
      <c r="A65" s="13">
        <f t="shared" si="0"/>
        <v>6</v>
      </c>
      <c r="B65" s="57">
        <v>2320</v>
      </c>
      <c r="C65" s="61" t="s">
        <v>81</v>
      </c>
      <c r="D65" s="59"/>
      <c r="E65" s="59"/>
      <c r="F65" s="59"/>
      <c r="G65" s="89"/>
      <c r="H65" s="116"/>
    </row>
    <row r="66" spans="1:8" s="60" customFormat="1" ht="12.75">
      <c r="A66" s="13">
        <f t="shared" si="0"/>
        <v>7</v>
      </c>
      <c r="B66" s="57"/>
      <c r="C66" s="61" t="s">
        <v>166</v>
      </c>
      <c r="D66" s="59"/>
      <c r="E66" s="59"/>
      <c r="F66" s="59"/>
      <c r="G66" s="89"/>
      <c r="H66" s="116"/>
    </row>
    <row r="67" spans="1:8" s="60" customFormat="1" ht="12.75">
      <c r="A67" s="13">
        <f t="shared" si="0"/>
        <v>8</v>
      </c>
      <c r="B67" s="57"/>
      <c r="C67" s="61" t="s">
        <v>82</v>
      </c>
      <c r="D67" s="59">
        <v>0</v>
      </c>
      <c r="E67" s="59">
        <v>28200</v>
      </c>
      <c r="F67" s="59">
        <v>28200</v>
      </c>
      <c r="G67" s="87">
        <f>F67/E67</f>
        <v>1</v>
      </c>
      <c r="H67" s="120">
        <f>F67/F$401</f>
        <v>0.0013859506380410522</v>
      </c>
    </row>
    <row r="68" spans="1:8" s="108" customFormat="1" ht="12.75">
      <c r="A68" s="13">
        <f t="shared" si="0"/>
        <v>9</v>
      </c>
      <c r="B68" s="53">
        <v>60016</v>
      </c>
      <c r="C68" s="106" t="s">
        <v>213</v>
      </c>
      <c r="D68" s="107">
        <f>SUM(D69:D73)</f>
        <v>0</v>
      </c>
      <c r="E68" s="107">
        <f>SUM(E69:E73)</f>
        <v>173632</v>
      </c>
      <c r="F68" s="107">
        <f>SUM(F69:F73)</f>
        <v>202979</v>
      </c>
      <c r="G68" s="89">
        <f>F68/E68</f>
        <v>1.1690183837080723</v>
      </c>
      <c r="H68" s="116">
        <f>F68/F$401</f>
        <v>0.00997584661556506</v>
      </c>
    </row>
    <row r="69" spans="1:8" s="60" customFormat="1" ht="12.75">
      <c r="A69" s="13">
        <f t="shared" si="0"/>
        <v>10</v>
      </c>
      <c r="B69" s="57" t="s">
        <v>137</v>
      </c>
      <c r="C69" s="61" t="s">
        <v>61</v>
      </c>
      <c r="D69" s="59">
        <v>0</v>
      </c>
      <c r="E69" s="59">
        <v>77788</v>
      </c>
      <c r="F69" s="59">
        <v>113431</v>
      </c>
      <c r="G69" s="87">
        <f>F69/E69</f>
        <v>1.4582069213760478</v>
      </c>
      <c r="H69" s="120">
        <f>F69/F$401</f>
        <v>0.005574814426370021</v>
      </c>
    </row>
    <row r="70" spans="1:8" s="60" customFormat="1" ht="12.75">
      <c r="A70" s="13">
        <f t="shared" si="0"/>
        <v>11</v>
      </c>
      <c r="B70" s="57" t="s">
        <v>149</v>
      </c>
      <c r="C70" s="61" t="s">
        <v>74</v>
      </c>
      <c r="D70" s="59">
        <v>0</v>
      </c>
      <c r="E70" s="59">
        <v>50</v>
      </c>
      <c r="F70" s="59">
        <v>83</v>
      </c>
      <c r="G70" s="87">
        <f>F70/E70</f>
        <v>1.66</v>
      </c>
      <c r="H70" s="120">
        <f>F70/F$401</f>
        <v>4.0792164169293375E-06</v>
      </c>
    </row>
    <row r="71" spans="1:8" s="60" customFormat="1" ht="12.75">
      <c r="A71" s="13">
        <f t="shared" si="0"/>
        <v>12</v>
      </c>
      <c r="B71" s="23" t="s">
        <v>141</v>
      </c>
      <c r="C71" s="55" t="s">
        <v>216</v>
      </c>
      <c r="D71" s="59"/>
      <c r="E71" s="59"/>
      <c r="F71" s="59"/>
      <c r="G71" s="87"/>
      <c r="H71" s="120"/>
    </row>
    <row r="72" spans="1:8" s="60" customFormat="1" ht="12.75">
      <c r="A72" s="13">
        <f t="shared" si="0"/>
        <v>13</v>
      </c>
      <c r="B72" s="23"/>
      <c r="C72" s="44" t="s">
        <v>217</v>
      </c>
      <c r="D72" s="59">
        <v>0</v>
      </c>
      <c r="E72" s="59">
        <v>23582</v>
      </c>
      <c r="F72" s="59">
        <v>17253</v>
      </c>
      <c r="G72" s="87">
        <f>F72/E72</f>
        <v>0.7316173352557035</v>
      </c>
      <c r="H72" s="120">
        <f aca="true" t="shared" si="1" ref="H72:H79">F72/F$401</f>
        <v>0.0008479363956780948</v>
      </c>
    </row>
    <row r="73" spans="1:8" s="60" customFormat="1" ht="12.75">
      <c r="A73" s="13">
        <f t="shared" si="0"/>
        <v>14</v>
      </c>
      <c r="B73" s="23">
        <v>2390</v>
      </c>
      <c r="C73" s="55" t="s">
        <v>218</v>
      </c>
      <c r="D73" s="59">
        <v>0</v>
      </c>
      <c r="E73" s="59">
        <v>72212</v>
      </c>
      <c r="F73" s="59">
        <v>72212</v>
      </c>
      <c r="G73" s="87">
        <f>F73/E73</f>
        <v>1</v>
      </c>
      <c r="H73" s="120">
        <f t="shared" si="1"/>
        <v>0.003549016577100016</v>
      </c>
    </row>
    <row r="74" spans="1:8" s="4" customFormat="1" ht="15">
      <c r="A74" s="13">
        <f t="shared" si="0"/>
        <v>15</v>
      </c>
      <c r="B74" s="16">
        <v>630</v>
      </c>
      <c r="C74" s="17" t="s">
        <v>42</v>
      </c>
      <c r="D74" s="24">
        <f>D75</f>
        <v>640100</v>
      </c>
      <c r="E74" s="24">
        <f>E75</f>
        <v>640100</v>
      </c>
      <c r="F74" s="24">
        <f>F75</f>
        <v>721898</v>
      </c>
      <c r="G74" s="89">
        <f aca="true" t="shared" si="2" ref="G74:G79">F74/E74</f>
        <v>1.1277894079050148</v>
      </c>
      <c r="H74" s="116">
        <f t="shared" si="1"/>
        <v>0.03547925509576452</v>
      </c>
    </row>
    <row r="75" spans="1:8" s="3" customFormat="1" ht="12.75">
      <c r="A75" s="13">
        <f t="shared" si="0"/>
        <v>16</v>
      </c>
      <c r="B75" s="18">
        <v>63095</v>
      </c>
      <c r="C75" s="19" t="s">
        <v>9</v>
      </c>
      <c r="D75" s="25">
        <f>SUM(D76:D77)</f>
        <v>640100</v>
      </c>
      <c r="E75" s="25">
        <f>SUM(E76:E77)</f>
        <v>640100</v>
      </c>
      <c r="F75" s="25">
        <f>SUM(F76:F77)</f>
        <v>721898</v>
      </c>
      <c r="G75" s="89">
        <f t="shared" si="2"/>
        <v>1.1277894079050148</v>
      </c>
      <c r="H75" s="116">
        <f t="shared" si="1"/>
        <v>0.03547925509576452</v>
      </c>
    </row>
    <row r="76" spans="1:8" ht="12.75">
      <c r="A76" s="13">
        <f t="shared" si="0"/>
        <v>17</v>
      </c>
      <c r="B76" s="54" t="s">
        <v>142</v>
      </c>
      <c r="C76" s="9" t="s">
        <v>58</v>
      </c>
      <c r="D76" s="31">
        <v>640000</v>
      </c>
      <c r="E76" s="31">
        <v>640000</v>
      </c>
      <c r="F76" s="31">
        <v>717539</v>
      </c>
      <c r="G76" s="87">
        <f t="shared" si="2"/>
        <v>1.1211546875</v>
      </c>
      <c r="H76" s="120">
        <f t="shared" si="1"/>
        <v>0.03526502251309711</v>
      </c>
    </row>
    <row r="77" spans="1:8" ht="12.75">
      <c r="A77" s="13">
        <f t="shared" si="0"/>
        <v>18</v>
      </c>
      <c r="B77" s="54" t="s">
        <v>143</v>
      </c>
      <c r="C77" s="9" t="s">
        <v>113</v>
      </c>
      <c r="D77" s="31">
        <v>100</v>
      </c>
      <c r="E77" s="31">
        <v>100</v>
      </c>
      <c r="F77" s="31">
        <v>4359</v>
      </c>
      <c r="G77" s="125">
        <f t="shared" si="2"/>
        <v>43.59</v>
      </c>
      <c r="H77" s="120">
        <f t="shared" si="1"/>
        <v>0.00021423258266740946</v>
      </c>
    </row>
    <row r="78" spans="1:10" s="4" customFormat="1" ht="15">
      <c r="A78" s="13">
        <f t="shared" si="0"/>
        <v>19</v>
      </c>
      <c r="B78" s="16">
        <v>700</v>
      </c>
      <c r="C78" s="17" t="s">
        <v>34</v>
      </c>
      <c r="D78" s="24">
        <f>D79+D110</f>
        <v>3559260</v>
      </c>
      <c r="E78" s="24">
        <f>E79+E110</f>
        <v>3808660</v>
      </c>
      <c r="F78" s="24">
        <f>F79+F110</f>
        <v>5388307</v>
      </c>
      <c r="G78" s="89">
        <f t="shared" si="2"/>
        <v>1.4147513823759537</v>
      </c>
      <c r="H78" s="116">
        <f t="shared" si="1"/>
        <v>0.26482012498620805</v>
      </c>
      <c r="J78" s="79"/>
    </row>
    <row r="79" spans="1:8" s="3" customFormat="1" ht="12.75">
      <c r="A79" s="13">
        <f t="shared" si="0"/>
        <v>20</v>
      </c>
      <c r="B79" s="18">
        <v>70005</v>
      </c>
      <c r="C79" s="19" t="s">
        <v>11</v>
      </c>
      <c r="D79" s="25">
        <f>D81+D89+D92+D94+D95+D97+D104+D107+D114</f>
        <v>3543260</v>
      </c>
      <c r="E79" s="25">
        <f>E81+E89+E92+E94+E95+E97+E104+E107+E114</f>
        <v>3792660</v>
      </c>
      <c r="F79" s="25">
        <f>F81+F89+F92+F94+F95+F97+F104+F107+F114</f>
        <v>5371983</v>
      </c>
      <c r="G79" s="89">
        <f t="shared" si="2"/>
        <v>1.4164156555029979</v>
      </c>
      <c r="H79" s="116">
        <f t="shared" si="1"/>
        <v>0.26401784632608816</v>
      </c>
    </row>
    <row r="80" spans="1:8" ht="12.75">
      <c r="A80" s="13">
        <f t="shared" si="0"/>
        <v>21</v>
      </c>
      <c r="B80" s="54" t="s">
        <v>144</v>
      </c>
      <c r="C80" s="9" t="s">
        <v>65</v>
      </c>
      <c r="D80" s="31"/>
      <c r="E80" s="31"/>
      <c r="F80" s="31"/>
      <c r="G80" s="89"/>
      <c r="H80" s="116"/>
    </row>
    <row r="81" spans="1:8" ht="12.75">
      <c r="A81" s="13">
        <f t="shared" si="0"/>
        <v>22</v>
      </c>
      <c r="B81" s="54"/>
      <c r="C81" s="9" t="s">
        <v>66</v>
      </c>
      <c r="D81" s="31">
        <f>SUM(D83:D85)</f>
        <v>986300</v>
      </c>
      <c r="E81" s="31">
        <f>SUM(E83:E85)</f>
        <v>1036300</v>
      </c>
      <c r="F81" s="31">
        <f>SUM(F83:F85)</f>
        <v>1420233</v>
      </c>
      <c r="G81" s="87">
        <f>F81/E81</f>
        <v>1.3704844157097367</v>
      </c>
      <c r="H81" s="120">
        <f>F81/F$401</f>
        <v>0.06980045505379283</v>
      </c>
    </row>
    <row r="82" spans="1:8" ht="12.75">
      <c r="A82" s="13">
        <f t="shared" si="0"/>
        <v>23</v>
      </c>
      <c r="B82" s="54"/>
      <c r="C82" s="9" t="s">
        <v>10</v>
      </c>
      <c r="D82" s="31"/>
      <c r="E82" s="31"/>
      <c r="F82" s="31"/>
      <c r="G82" s="87"/>
      <c r="H82" s="120"/>
    </row>
    <row r="83" spans="1:8" ht="12.75">
      <c r="A83" s="13">
        <f t="shared" si="0"/>
        <v>24</v>
      </c>
      <c r="B83" s="54"/>
      <c r="C83" s="9" t="s">
        <v>126</v>
      </c>
      <c r="D83" s="31">
        <v>986300</v>
      </c>
      <c r="E83" s="31">
        <v>1036300</v>
      </c>
      <c r="F83" s="31">
        <v>1391251</v>
      </c>
      <c r="G83" s="87">
        <f>F83/E83</f>
        <v>1.3425176107304835</v>
      </c>
      <c r="H83" s="120">
        <f>F83/F$401</f>
        <v>0.0683760713164983</v>
      </c>
    </row>
    <row r="84" spans="1:8" ht="12.75">
      <c r="A84" s="13">
        <f t="shared" si="0"/>
        <v>25</v>
      </c>
      <c r="B84" s="54"/>
      <c r="C84" s="9" t="s">
        <v>185</v>
      </c>
      <c r="D84" s="31">
        <v>0</v>
      </c>
      <c r="E84" s="31">
        <v>0</v>
      </c>
      <c r="F84" s="31">
        <v>21096</v>
      </c>
      <c r="G84" s="125"/>
      <c r="H84" s="120">
        <f>F84/F$401</f>
        <v>0.0010368090305004978</v>
      </c>
    </row>
    <row r="85" spans="1:8" ht="12.75">
      <c r="A85" s="13">
        <f t="shared" si="0"/>
        <v>26</v>
      </c>
      <c r="B85" s="54"/>
      <c r="C85" s="55" t="s">
        <v>134</v>
      </c>
      <c r="D85" s="31">
        <v>0</v>
      </c>
      <c r="E85" s="31">
        <v>0</v>
      </c>
      <c r="F85" s="31">
        <v>7886</v>
      </c>
      <c r="G85" s="125"/>
      <c r="H85" s="120">
        <f>F85/F$401</f>
        <v>0.00038757470679403325</v>
      </c>
    </row>
    <row r="86" spans="1:8" ht="12.75">
      <c r="A86" s="13">
        <f t="shared" si="0"/>
        <v>27</v>
      </c>
      <c r="B86" s="54" t="s">
        <v>145</v>
      </c>
      <c r="C86" s="9" t="s">
        <v>60</v>
      </c>
      <c r="D86" s="31"/>
      <c r="E86" s="31"/>
      <c r="F86" s="31"/>
      <c r="G86" s="87"/>
      <c r="H86" s="120"/>
    </row>
    <row r="87" spans="1:8" ht="12.75">
      <c r="A87" s="13">
        <f t="shared" si="0"/>
        <v>28</v>
      </c>
      <c r="B87" s="54"/>
      <c r="C87" s="55" t="s">
        <v>128</v>
      </c>
      <c r="D87" s="31"/>
      <c r="E87" s="31"/>
      <c r="F87" s="31"/>
      <c r="G87" s="87"/>
      <c r="H87" s="120"/>
    </row>
    <row r="88" spans="1:8" ht="12.75">
      <c r="A88" s="13">
        <f t="shared" si="0"/>
        <v>29</v>
      </c>
      <c r="B88" s="54"/>
      <c r="C88" s="9" t="s">
        <v>129</v>
      </c>
      <c r="D88" s="31"/>
      <c r="E88" s="31"/>
      <c r="F88" s="31"/>
      <c r="G88" s="87"/>
      <c r="H88" s="120"/>
    </row>
    <row r="89" spans="1:8" ht="12.75">
      <c r="A89" s="13">
        <f t="shared" si="0"/>
        <v>30</v>
      </c>
      <c r="B89" s="54"/>
      <c r="C89" s="9" t="s">
        <v>130</v>
      </c>
      <c r="D89" s="31">
        <v>1200000</v>
      </c>
      <c r="E89" s="31">
        <v>1349400</v>
      </c>
      <c r="F89" s="31">
        <v>1300392</v>
      </c>
      <c r="G89" s="87">
        <f>F89/E89</f>
        <v>0.9636816362827924</v>
      </c>
      <c r="H89" s="120">
        <f>F89/F$401</f>
        <v>0.06391060716679006</v>
      </c>
    </row>
    <row r="90" spans="1:8" ht="12.75">
      <c r="A90" s="13">
        <f t="shared" si="0"/>
        <v>31</v>
      </c>
      <c r="B90" s="54" t="s">
        <v>146</v>
      </c>
      <c r="C90" s="9" t="s">
        <v>62</v>
      </c>
      <c r="D90" s="31"/>
      <c r="E90" s="31"/>
      <c r="F90" s="31"/>
      <c r="G90" s="87"/>
      <c r="H90" s="120"/>
    </row>
    <row r="91" spans="1:8" ht="12.75">
      <c r="A91" s="13">
        <f t="shared" si="0"/>
        <v>32</v>
      </c>
      <c r="B91" s="54"/>
      <c r="C91" s="9" t="s">
        <v>63</v>
      </c>
      <c r="D91" s="31"/>
      <c r="E91" s="31"/>
      <c r="F91" s="31"/>
      <c r="G91" s="87"/>
      <c r="H91" s="120"/>
    </row>
    <row r="92" spans="1:8" ht="12.75">
      <c r="A92" s="13">
        <f t="shared" si="0"/>
        <v>33</v>
      </c>
      <c r="B92" s="54"/>
      <c r="C92" s="9" t="s">
        <v>64</v>
      </c>
      <c r="D92" s="31">
        <v>50000</v>
      </c>
      <c r="E92" s="31">
        <v>150000</v>
      </c>
      <c r="F92" s="31">
        <v>180752</v>
      </c>
      <c r="G92" s="87">
        <f>F92/E92</f>
        <v>1.2050133333333333</v>
      </c>
      <c r="H92" s="120">
        <f>F92/F$401</f>
        <v>0.008883452117985684</v>
      </c>
    </row>
    <row r="93" spans="1:8" ht="12.75">
      <c r="A93" s="13">
        <f t="shared" si="0"/>
        <v>34</v>
      </c>
      <c r="B93" s="54" t="s">
        <v>147</v>
      </c>
      <c r="C93" s="9" t="s">
        <v>87</v>
      </c>
      <c r="D93" s="31"/>
      <c r="E93" s="31"/>
      <c r="F93" s="31"/>
      <c r="G93" s="87"/>
      <c r="H93" s="120"/>
    </row>
    <row r="94" spans="1:8" ht="12.75">
      <c r="A94" s="13">
        <f t="shared" si="0"/>
        <v>35</v>
      </c>
      <c r="B94" s="54"/>
      <c r="C94" s="9" t="s">
        <v>88</v>
      </c>
      <c r="D94" s="31">
        <v>200000</v>
      </c>
      <c r="E94" s="31">
        <v>200000</v>
      </c>
      <c r="F94" s="31">
        <v>1295638</v>
      </c>
      <c r="G94" s="87">
        <f>F94/E94</f>
        <v>6.47819</v>
      </c>
      <c r="H94" s="120">
        <f>F94/F$401</f>
        <v>0.06367696144575294</v>
      </c>
    </row>
    <row r="95" spans="1:8" ht="12.75">
      <c r="A95" s="13">
        <f t="shared" si="0"/>
        <v>36</v>
      </c>
      <c r="B95" s="54" t="s">
        <v>148</v>
      </c>
      <c r="C95" s="9" t="s">
        <v>12</v>
      </c>
      <c r="D95" s="31">
        <v>165000</v>
      </c>
      <c r="E95" s="31">
        <v>165000</v>
      </c>
      <c r="F95" s="31">
        <v>180151</v>
      </c>
      <c r="G95" s="87">
        <f>F95/E95</f>
        <v>1.0918242424242424</v>
      </c>
      <c r="H95" s="120">
        <f>F95/F$401</f>
        <v>0.008853914659352254</v>
      </c>
    </row>
    <row r="96" spans="1:8" ht="12.75">
      <c r="A96" s="13">
        <f t="shared" si="0"/>
        <v>37</v>
      </c>
      <c r="B96" s="54" t="s">
        <v>202</v>
      </c>
      <c r="C96" s="9" t="s">
        <v>224</v>
      </c>
      <c r="D96" s="31"/>
      <c r="E96" s="31"/>
      <c r="F96" s="31"/>
      <c r="G96" s="87"/>
      <c r="H96" s="120"/>
    </row>
    <row r="97" spans="1:8" ht="12.75">
      <c r="A97" s="13">
        <f t="shared" si="0"/>
        <v>38</v>
      </c>
      <c r="B97" s="54"/>
      <c r="C97" s="9" t="s">
        <v>225</v>
      </c>
      <c r="D97" s="31">
        <f>SUM(D99:D103)</f>
        <v>901960</v>
      </c>
      <c r="E97" s="31">
        <f>SUM(E99:E103)</f>
        <v>801960</v>
      </c>
      <c r="F97" s="31">
        <f>SUM(F99:F103)</f>
        <v>827438</v>
      </c>
      <c r="G97" s="87">
        <f>F97/E97</f>
        <v>1.0317696643224101</v>
      </c>
      <c r="H97" s="120">
        <f>F97/F$401</f>
        <v>0.04066624907941178</v>
      </c>
    </row>
    <row r="98" spans="1:8" ht="12.75">
      <c r="A98" s="13">
        <f t="shared" si="0"/>
        <v>39</v>
      </c>
      <c r="B98" s="54"/>
      <c r="C98" s="9" t="s">
        <v>10</v>
      </c>
      <c r="D98" s="31"/>
      <c r="E98" s="31"/>
      <c r="F98" s="31"/>
      <c r="G98" s="87"/>
      <c r="H98" s="120"/>
    </row>
    <row r="99" spans="1:8" ht="12.75">
      <c r="A99" s="13">
        <f t="shared" si="0"/>
        <v>40</v>
      </c>
      <c r="B99" s="54"/>
      <c r="C99" s="9" t="s">
        <v>13</v>
      </c>
      <c r="D99" s="31">
        <v>800000</v>
      </c>
      <c r="E99" s="31">
        <v>700000</v>
      </c>
      <c r="F99" s="31">
        <v>496989</v>
      </c>
      <c r="G99" s="87">
        <f>F99/E99</f>
        <v>0.7099842857142857</v>
      </c>
      <c r="H99" s="120">
        <f aca="true" t="shared" si="3" ref="H99:H104">F99/F$401</f>
        <v>0.024425610696786684</v>
      </c>
    </row>
    <row r="100" spans="1:8" ht="12.75">
      <c r="A100" s="13">
        <f t="shared" si="0"/>
        <v>41</v>
      </c>
      <c r="B100" s="54"/>
      <c r="C100" s="9" t="s">
        <v>14</v>
      </c>
      <c r="D100" s="31">
        <v>80000</v>
      </c>
      <c r="E100" s="31">
        <v>80000</v>
      </c>
      <c r="F100" s="31">
        <v>267611</v>
      </c>
      <c r="G100" s="87">
        <f>F100/E100</f>
        <v>3.3451375</v>
      </c>
      <c r="H100" s="120">
        <f t="shared" si="3"/>
        <v>0.013152327524709361</v>
      </c>
    </row>
    <row r="101" spans="1:8" ht="12.75">
      <c r="A101" s="13">
        <f t="shared" si="0"/>
        <v>42</v>
      </c>
      <c r="B101" s="54"/>
      <c r="C101" s="9" t="s">
        <v>219</v>
      </c>
      <c r="D101" s="31">
        <v>0</v>
      </c>
      <c r="E101" s="31">
        <v>0</v>
      </c>
      <c r="F101" s="31">
        <v>32358</v>
      </c>
      <c r="G101" s="87"/>
      <c r="H101" s="120">
        <f t="shared" si="3"/>
        <v>0.001590304636373488</v>
      </c>
    </row>
    <row r="102" spans="1:8" ht="12.75">
      <c r="A102" s="13">
        <f t="shared" si="0"/>
        <v>43</v>
      </c>
      <c r="B102" s="54"/>
      <c r="C102" s="9" t="s">
        <v>15</v>
      </c>
      <c r="D102" s="31">
        <v>0</v>
      </c>
      <c r="E102" s="31">
        <v>0</v>
      </c>
      <c r="F102" s="31">
        <v>8520</v>
      </c>
      <c r="G102" s="87"/>
      <c r="H102" s="120">
        <f t="shared" si="3"/>
        <v>0.00041873402255708384</v>
      </c>
    </row>
    <row r="103" spans="1:8" ht="12.75">
      <c r="A103" s="13">
        <f t="shared" si="0"/>
        <v>44</v>
      </c>
      <c r="B103" s="54"/>
      <c r="C103" s="9" t="s">
        <v>176</v>
      </c>
      <c r="D103" s="31">
        <v>21960</v>
      </c>
      <c r="E103" s="31">
        <v>21960</v>
      </c>
      <c r="F103" s="31">
        <v>21960</v>
      </c>
      <c r="G103" s="87">
        <f>F103/E103</f>
        <v>1</v>
      </c>
      <c r="H103" s="120">
        <f t="shared" si="3"/>
        <v>0.0010792721989851598</v>
      </c>
    </row>
    <row r="104" spans="1:8" ht="12.75">
      <c r="A104" s="13">
        <f t="shared" si="0"/>
        <v>45</v>
      </c>
      <c r="B104" s="54" t="s">
        <v>149</v>
      </c>
      <c r="C104" s="9" t="s">
        <v>74</v>
      </c>
      <c r="D104" s="31">
        <v>30000</v>
      </c>
      <c r="E104" s="31">
        <v>80000</v>
      </c>
      <c r="F104" s="31">
        <v>112472</v>
      </c>
      <c r="G104" s="87">
        <f>F104/E104</f>
        <v>1.4059</v>
      </c>
      <c r="H104" s="120">
        <f t="shared" si="3"/>
        <v>0.005527682275239476</v>
      </c>
    </row>
    <row r="105" spans="1:8" ht="12.75">
      <c r="A105" s="13">
        <f t="shared" si="0"/>
        <v>46</v>
      </c>
      <c r="B105" s="54"/>
      <c r="C105" s="9"/>
      <c r="D105" s="31"/>
      <c r="E105" s="31"/>
      <c r="F105" s="31"/>
      <c r="G105" s="87"/>
      <c r="H105" s="120"/>
    </row>
    <row r="106" spans="1:8" ht="12.75">
      <c r="A106" s="13">
        <f t="shared" si="0"/>
        <v>47</v>
      </c>
      <c r="B106" s="54"/>
      <c r="C106" s="9"/>
      <c r="D106" s="31"/>
      <c r="E106" s="31"/>
      <c r="F106" s="31"/>
      <c r="G106" s="87"/>
      <c r="H106" s="120"/>
    </row>
    <row r="107" spans="1:8" ht="12.75">
      <c r="A107" s="13">
        <f t="shared" si="0"/>
        <v>48</v>
      </c>
      <c r="B107" s="54" t="s">
        <v>141</v>
      </c>
      <c r="C107" s="9" t="s">
        <v>67</v>
      </c>
      <c r="D107" s="31">
        <f>D109</f>
        <v>10000</v>
      </c>
      <c r="E107" s="31">
        <f>E109</f>
        <v>10000</v>
      </c>
      <c r="F107" s="31">
        <f>F109</f>
        <v>52731</v>
      </c>
      <c r="G107" s="87">
        <f>F107/E107</f>
        <v>5.2731</v>
      </c>
      <c r="H107" s="120">
        <f>F107/F$401</f>
        <v>0.002591580251579529</v>
      </c>
    </row>
    <row r="108" spans="1:8" ht="12.75">
      <c r="A108" s="13">
        <f t="shared" si="0"/>
        <v>49</v>
      </c>
      <c r="B108" s="54"/>
      <c r="C108" s="9" t="s">
        <v>10</v>
      </c>
      <c r="D108" s="31"/>
      <c r="E108" s="31"/>
      <c r="F108" s="31"/>
      <c r="G108" s="87"/>
      <c r="H108" s="120"/>
    </row>
    <row r="109" spans="1:8" ht="12.75">
      <c r="A109" s="13">
        <f t="shared" si="0"/>
        <v>50</v>
      </c>
      <c r="B109" s="54"/>
      <c r="C109" s="9" t="s">
        <v>72</v>
      </c>
      <c r="D109" s="31">
        <v>10000</v>
      </c>
      <c r="E109" s="31">
        <v>10000</v>
      </c>
      <c r="F109" s="31">
        <v>52731</v>
      </c>
      <c r="G109" s="87">
        <f>F109/E109</f>
        <v>5.2731</v>
      </c>
      <c r="H109" s="120">
        <f>F109/F$401</f>
        <v>0.002591580251579529</v>
      </c>
    </row>
    <row r="110" spans="1:8" s="52" customFormat="1" ht="12.75">
      <c r="A110" s="13">
        <f t="shared" si="0"/>
        <v>51</v>
      </c>
      <c r="B110" s="53">
        <v>70021</v>
      </c>
      <c r="C110" s="65" t="s">
        <v>115</v>
      </c>
      <c r="D110" s="51">
        <f>SUM(D111:D113)</f>
        <v>16000</v>
      </c>
      <c r="E110" s="51">
        <f>SUM(E111:E113)</f>
        <v>16000</v>
      </c>
      <c r="F110" s="51">
        <f>SUM(F111:F113)</f>
        <v>16324</v>
      </c>
      <c r="G110" s="89">
        <f>F110/E110</f>
        <v>1.02025</v>
      </c>
      <c r="H110" s="116">
        <f>F110/F$401</f>
        <v>0.0008022786601199339</v>
      </c>
    </row>
    <row r="111" spans="1:8" s="63" customFormat="1" ht="12.75">
      <c r="A111" s="13">
        <f t="shared" si="0"/>
        <v>52</v>
      </c>
      <c r="B111" s="57" t="s">
        <v>149</v>
      </c>
      <c r="C111" s="55" t="s">
        <v>74</v>
      </c>
      <c r="D111" s="62">
        <v>5000</v>
      </c>
      <c r="E111" s="62">
        <v>5000</v>
      </c>
      <c r="F111" s="62">
        <v>4535</v>
      </c>
      <c r="G111" s="87">
        <f>F111/E111</f>
        <v>0.907</v>
      </c>
      <c r="H111" s="120">
        <f>F111/F$401</f>
        <v>0.00022288248735872948</v>
      </c>
    </row>
    <row r="112" spans="1:8" ht="12.75">
      <c r="A112" s="13">
        <f t="shared" si="0"/>
        <v>53</v>
      </c>
      <c r="B112" s="57" t="s">
        <v>141</v>
      </c>
      <c r="C112" s="55" t="s">
        <v>57</v>
      </c>
      <c r="D112" s="31"/>
      <c r="E112" s="31"/>
      <c r="F112" s="31"/>
      <c r="G112" s="87"/>
      <c r="H112" s="120"/>
    </row>
    <row r="113" spans="1:8" ht="12.75">
      <c r="A113" s="13">
        <f t="shared" si="0"/>
        <v>54</v>
      </c>
      <c r="B113" s="74"/>
      <c r="C113" s="81" t="s">
        <v>120</v>
      </c>
      <c r="D113" s="31">
        <v>11000</v>
      </c>
      <c r="E113" s="31">
        <v>11000</v>
      </c>
      <c r="F113" s="31">
        <v>11789</v>
      </c>
      <c r="G113" s="87">
        <f>F113/E113</f>
        <v>1.0717272727272726</v>
      </c>
      <c r="H113" s="120">
        <f aca="true" t="shared" si="4" ref="H113:H125">F113/F$401</f>
        <v>0.0005793961727612044</v>
      </c>
    </row>
    <row r="114" spans="1:8" s="52" customFormat="1" ht="12.75">
      <c r="A114" s="13">
        <f t="shared" si="0"/>
        <v>55</v>
      </c>
      <c r="B114" s="53">
        <v>70095</v>
      </c>
      <c r="C114" s="65" t="s">
        <v>237</v>
      </c>
      <c r="D114" s="51">
        <f>D115</f>
        <v>0</v>
      </c>
      <c r="E114" s="51">
        <f>E115</f>
        <v>0</v>
      </c>
      <c r="F114" s="51">
        <f>F115</f>
        <v>2176</v>
      </c>
      <c r="G114" s="100"/>
      <c r="H114" s="122">
        <f t="shared" si="4"/>
        <v>0.00010694427618359325</v>
      </c>
    </row>
    <row r="115" spans="1:8" ht="12.75">
      <c r="A115" s="13">
        <f t="shared" si="0"/>
        <v>56</v>
      </c>
      <c r="B115" s="57" t="s">
        <v>141</v>
      </c>
      <c r="C115" s="55" t="s">
        <v>57</v>
      </c>
      <c r="D115" s="31">
        <v>0</v>
      </c>
      <c r="E115" s="31">
        <v>0</v>
      </c>
      <c r="F115" s="31">
        <v>2176</v>
      </c>
      <c r="G115" s="87"/>
      <c r="H115" s="120">
        <f t="shared" si="4"/>
        <v>0.00010694427618359325</v>
      </c>
    </row>
    <row r="116" spans="1:8" s="48" customFormat="1" ht="15">
      <c r="A116" s="13">
        <f t="shared" si="0"/>
        <v>57</v>
      </c>
      <c r="B116" s="49">
        <v>710</v>
      </c>
      <c r="C116" s="46" t="s">
        <v>105</v>
      </c>
      <c r="D116" s="47">
        <f>D117+D120</f>
        <v>2766</v>
      </c>
      <c r="E116" s="47">
        <f>E117+E120</f>
        <v>7952</v>
      </c>
      <c r="F116" s="47">
        <f>F117+F120</f>
        <v>26611</v>
      </c>
      <c r="G116" s="89">
        <f>F116/E116</f>
        <v>3.346453722334004</v>
      </c>
      <c r="H116" s="116">
        <f t="shared" si="4"/>
        <v>0.001307855759890441</v>
      </c>
    </row>
    <row r="117" spans="1:8" s="48" customFormat="1" ht="15">
      <c r="A117" s="13">
        <f t="shared" si="0"/>
        <v>58</v>
      </c>
      <c r="B117" s="53">
        <v>71004</v>
      </c>
      <c r="C117" s="65" t="s">
        <v>177</v>
      </c>
      <c r="D117" s="98">
        <f>SUM(D118:D119)</f>
        <v>0</v>
      </c>
      <c r="E117" s="98">
        <f>SUM(E118:E119)</f>
        <v>0</v>
      </c>
      <c r="F117" s="98">
        <f>SUM(F118:F119)</f>
        <v>1758</v>
      </c>
      <c r="G117" s="89"/>
      <c r="H117" s="116">
        <f t="shared" si="4"/>
        <v>8.640075254170815E-05</v>
      </c>
    </row>
    <row r="118" spans="1:8" s="48" customFormat="1" ht="15">
      <c r="A118" s="13">
        <f t="shared" si="0"/>
        <v>59</v>
      </c>
      <c r="B118" s="54" t="s">
        <v>137</v>
      </c>
      <c r="C118" s="9" t="s">
        <v>178</v>
      </c>
      <c r="D118" s="96">
        <v>0</v>
      </c>
      <c r="E118" s="96">
        <v>0</v>
      </c>
      <c r="F118" s="96">
        <v>0</v>
      </c>
      <c r="G118" s="87"/>
      <c r="H118" s="120">
        <f t="shared" si="4"/>
        <v>0</v>
      </c>
    </row>
    <row r="119" spans="1:8" s="48" customFormat="1" ht="15">
      <c r="A119" s="13">
        <f t="shared" si="0"/>
        <v>60</v>
      </c>
      <c r="B119" s="57" t="s">
        <v>141</v>
      </c>
      <c r="C119" s="55" t="s">
        <v>215</v>
      </c>
      <c r="D119" s="96">
        <v>0</v>
      </c>
      <c r="E119" s="96">
        <v>0</v>
      </c>
      <c r="F119" s="96">
        <v>1758</v>
      </c>
      <c r="G119" s="87"/>
      <c r="H119" s="120">
        <f t="shared" si="4"/>
        <v>8.640075254170815E-05</v>
      </c>
    </row>
    <row r="120" spans="1:8" s="52" customFormat="1" ht="12.75">
      <c r="A120" s="13">
        <f t="shared" si="0"/>
        <v>61</v>
      </c>
      <c r="B120" s="53">
        <v>71014</v>
      </c>
      <c r="C120" s="50" t="s">
        <v>121</v>
      </c>
      <c r="D120" s="51">
        <f>SUM(D121:D123)</f>
        <v>2766</v>
      </c>
      <c r="E120" s="51">
        <f>SUM(E121:E123)</f>
        <v>7952</v>
      </c>
      <c r="F120" s="51">
        <f>SUM(F121:F123)</f>
        <v>24853</v>
      </c>
      <c r="G120" s="89">
        <f>F120/E120</f>
        <v>3.125377263581489</v>
      </c>
      <c r="H120" s="116">
        <f t="shared" si="4"/>
        <v>0.001221455007348733</v>
      </c>
    </row>
    <row r="121" spans="1:8" s="52" customFormat="1" ht="12.75">
      <c r="A121" s="13">
        <f t="shared" si="0"/>
        <v>62</v>
      </c>
      <c r="B121" s="54" t="s">
        <v>137</v>
      </c>
      <c r="C121" s="9" t="s">
        <v>186</v>
      </c>
      <c r="D121" s="62">
        <v>2766</v>
      </c>
      <c r="E121" s="62">
        <v>2766</v>
      </c>
      <c r="F121" s="62">
        <v>8896</v>
      </c>
      <c r="G121" s="87">
        <f>F121/E121</f>
        <v>3.2161966738973247</v>
      </c>
      <c r="H121" s="120">
        <f t="shared" si="4"/>
        <v>0.0004372133643976312</v>
      </c>
    </row>
    <row r="122" spans="1:8" s="52" customFormat="1" ht="12.75">
      <c r="A122" s="13">
        <f t="shared" si="0"/>
        <v>63</v>
      </c>
      <c r="B122" s="57" t="s">
        <v>149</v>
      </c>
      <c r="C122" s="55" t="s">
        <v>74</v>
      </c>
      <c r="D122" s="62">
        <v>0</v>
      </c>
      <c r="E122" s="62">
        <v>0</v>
      </c>
      <c r="F122" s="62">
        <v>10069</v>
      </c>
      <c r="G122" s="87"/>
      <c r="H122" s="120">
        <f t="shared" si="4"/>
        <v>0.0004948630132778494</v>
      </c>
    </row>
    <row r="123" spans="1:8" s="63" customFormat="1" ht="12.75">
      <c r="A123" s="13">
        <f t="shared" si="0"/>
        <v>64</v>
      </c>
      <c r="B123" s="57" t="s">
        <v>141</v>
      </c>
      <c r="C123" s="55" t="s">
        <v>215</v>
      </c>
      <c r="D123" s="62">
        <v>0</v>
      </c>
      <c r="E123" s="62">
        <v>5186</v>
      </c>
      <c r="F123" s="62">
        <v>5888</v>
      </c>
      <c r="G123" s="87">
        <f>F123/E123</f>
        <v>1.1353644427304281</v>
      </c>
      <c r="H123" s="120">
        <f t="shared" si="4"/>
        <v>0.0002893786296732523</v>
      </c>
    </row>
    <row r="124" spans="1:8" s="48" customFormat="1" ht="15">
      <c r="A124" s="13">
        <f t="shared" si="0"/>
        <v>65</v>
      </c>
      <c r="B124" s="49">
        <v>750</v>
      </c>
      <c r="C124" s="46" t="s">
        <v>69</v>
      </c>
      <c r="D124" s="47">
        <f>D125+D134+D147</f>
        <v>148000</v>
      </c>
      <c r="E124" s="47">
        <f>E125+E134+E147</f>
        <v>221001</v>
      </c>
      <c r="F124" s="47">
        <f>F125+F134+F147</f>
        <v>289869</v>
      </c>
      <c r="G124" s="89">
        <f>F124/E124</f>
        <v>1.3116184994638034</v>
      </c>
      <c r="H124" s="116">
        <f t="shared" si="4"/>
        <v>0.01424624558504687</v>
      </c>
    </row>
    <row r="125" spans="1:8" s="3" customFormat="1" ht="12.75">
      <c r="A125" s="13">
        <f t="shared" si="0"/>
        <v>66</v>
      </c>
      <c r="B125" s="18">
        <v>75011</v>
      </c>
      <c r="C125" s="19" t="s">
        <v>28</v>
      </c>
      <c r="D125" s="25">
        <f>SUM(D127:D133)</f>
        <v>67200</v>
      </c>
      <c r="E125" s="25">
        <f>SUM(E127:E133)</f>
        <v>68200</v>
      </c>
      <c r="F125" s="25">
        <f>SUM(F127:F133)</f>
        <v>68441</v>
      </c>
      <c r="G125" s="89">
        <f>F125/E125</f>
        <v>1.0035337243401758</v>
      </c>
      <c r="H125" s="116">
        <f t="shared" si="4"/>
        <v>0.003363682539651335</v>
      </c>
    </row>
    <row r="126" spans="1:8" s="63" customFormat="1" ht="12.75">
      <c r="A126" s="13">
        <f t="shared" si="0"/>
        <v>67</v>
      </c>
      <c r="B126" s="57" t="s">
        <v>141</v>
      </c>
      <c r="C126" s="56" t="s">
        <v>220</v>
      </c>
      <c r="D126" s="62"/>
      <c r="E126" s="62"/>
      <c r="F126" s="62"/>
      <c r="G126" s="87"/>
      <c r="H126" s="120"/>
    </row>
    <row r="127" spans="1:8" s="63" customFormat="1" ht="12.75">
      <c r="A127" s="13">
        <f t="shared" si="0"/>
        <v>68</v>
      </c>
      <c r="B127" s="109"/>
      <c r="C127" s="55" t="s">
        <v>221</v>
      </c>
      <c r="D127" s="62">
        <v>0</v>
      </c>
      <c r="E127" s="62">
        <v>0</v>
      </c>
      <c r="F127" s="62">
        <v>0</v>
      </c>
      <c r="G127" s="87"/>
      <c r="H127" s="120">
        <f>F127/F$401</f>
        <v>0</v>
      </c>
    </row>
    <row r="128" spans="1:8" s="3" customFormat="1" ht="12.75">
      <c r="A128" s="13">
        <f t="shared" si="0"/>
        <v>69</v>
      </c>
      <c r="B128" s="54">
        <v>2010</v>
      </c>
      <c r="C128" s="9" t="s">
        <v>84</v>
      </c>
      <c r="D128" s="25"/>
      <c r="E128" s="25"/>
      <c r="F128" s="25"/>
      <c r="G128" s="89"/>
      <c r="H128" s="116"/>
    </row>
    <row r="129" spans="1:8" s="3" customFormat="1" ht="12.75">
      <c r="A129" s="13">
        <f t="shared" si="0"/>
        <v>70</v>
      </c>
      <c r="B129" s="54"/>
      <c r="C129" s="9" t="s">
        <v>85</v>
      </c>
      <c r="D129" s="25"/>
      <c r="E129" s="25"/>
      <c r="F129" s="25"/>
      <c r="G129" s="89"/>
      <c r="H129" s="116"/>
    </row>
    <row r="130" spans="1:8" s="3" customFormat="1" ht="12.75">
      <c r="A130" s="13">
        <f t="shared" si="0"/>
        <v>71</v>
      </c>
      <c r="B130" s="54"/>
      <c r="C130" s="9" t="s">
        <v>93</v>
      </c>
      <c r="D130" s="25"/>
      <c r="E130" s="25"/>
      <c r="F130" s="25"/>
      <c r="G130" s="89"/>
      <c r="H130" s="116"/>
    </row>
    <row r="131" spans="1:8" s="3" customFormat="1" ht="12.75">
      <c r="A131" s="13">
        <f t="shared" si="0"/>
        <v>72</v>
      </c>
      <c r="B131" s="54"/>
      <c r="C131" s="9" t="s">
        <v>86</v>
      </c>
      <c r="D131" s="62">
        <v>67200</v>
      </c>
      <c r="E131" s="62">
        <v>67200</v>
      </c>
      <c r="F131" s="62">
        <v>67200</v>
      </c>
      <c r="G131" s="87">
        <f>F131/E131</f>
        <v>1</v>
      </c>
      <c r="H131" s="120">
        <f>F131/F$401</f>
        <v>0.0033026908821403795</v>
      </c>
    </row>
    <row r="132" spans="1:8" s="3" customFormat="1" ht="12.75">
      <c r="A132" s="13">
        <f aca="true" t="shared" si="5" ref="A132:A195">A131+1</f>
        <v>73</v>
      </c>
      <c r="B132" s="54">
        <v>2360</v>
      </c>
      <c r="C132" s="9" t="s">
        <v>238</v>
      </c>
      <c r="D132" s="62"/>
      <c r="E132" s="62"/>
      <c r="F132" s="62"/>
      <c r="G132" s="87"/>
      <c r="H132" s="120"/>
    </row>
    <row r="133" spans="1:8" s="3" customFormat="1" ht="12.75">
      <c r="A133" s="13">
        <f t="shared" si="5"/>
        <v>74</v>
      </c>
      <c r="B133" s="54"/>
      <c r="C133" s="9" t="s">
        <v>239</v>
      </c>
      <c r="D133" s="62">
        <v>0</v>
      </c>
      <c r="E133" s="62">
        <v>1000</v>
      </c>
      <c r="F133" s="62">
        <v>1241</v>
      </c>
      <c r="G133" s="87">
        <f>F133/E133</f>
        <v>1.241</v>
      </c>
      <c r="H133" s="120">
        <f>F133/F$401</f>
        <v>6.0991657510955525E-05</v>
      </c>
    </row>
    <row r="134" spans="1:8" s="3" customFormat="1" ht="12.75">
      <c r="A134" s="13">
        <f t="shared" si="5"/>
        <v>75</v>
      </c>
      <c r="B134" s="18">
        <v>75023</v>
      </c>
      <c r="C134" s="19" t="s">
        <v>46</v>
      </c>
      <c r="D134" s="25">
        <f>D136+D137+D139+D140</f>
        <v>40800</v>
      </c>
      <c r="E134" s="25">
        <f>E136+E137+E139+E140</f>
        <v>44090</v>
      </c>
      <c r="F134" s="25">
        <f>F136+F137+F139+F140</f>
        <v>61663</v>
      </c>
      <c r="G134" s="89">
        <f>F134/E134</f>
        <v>1.398571104558857</v>
      </c>
      <c r="H134" s="116">
        <f>F134/F$401</f>
        <v>0.0030305629146640213</v>
      </c>
    </row>
    <row r="135" spans="1:8" ht="12.75">
      <c r="A135" s="13">
        <f t="shared" si="5"/>
        <v>76</v>
      </c>
      <c r="B135" s="54" t="s">
        <v>150</v>
      </c>
      <c r="C135" s="9" t="s">
        <v>70</v>
      </c>
      <c r="D135" s="31"/>
      <c r="E135" s="31"/>
      <c r="F135" s="31"/>
      <c r="G135" s="89"/>
      <c r="H135" s="116"/>
    </row>
    <row r="136" spans="1:8" ht="12.75">
      <c r="A136" s="13">
        <f t="shared" si="5"/>
        <v>77</v>
      </c>
      <c r="B136" s="54"/>
      <c r="C136" s="9" t="s">
        <v>127</v>
      </c>
      <c r="D136" s="31">
        <v>18000</v>
      </c>
      <c r="E136" s="31">
        <v>18000</v>
      </c>
      <c r="F136" s="31">
        <v>28400</v>
      </c>
      <c r="G136" s="87">
        <f>F136/E136</f>
        <v>1.5777777777777777</v>
      </c>
      <c r="H136" s="120">
        <f>F136/F$401</f>
        <v>0.0013957800751902795</v>
      </c>
    </row>
    <row r="137" spans="1:8" ht="12.75">
      <c r="A137" s="13">
        <f t="shared" si="5"/>
        <v>78</v>
      </c>
      <c r="B137" s="54" t="s">
        <v>148</v>
      </c>
      <c r="C137" s="9" t="s">
        <v>12</v>
      </c>
      <c r="D137" s="31">
        <v>0</v>
      </c>
      <c r="E137" s="31">
        <v>0</v>
      </c>
      <c r="F137" s="31">
        <v>697</v>
      </c>
      <c r="G137" s="87"/>
      <c r="H137" s="120">
        <f>F137/F$401</f>
        <v>3.425558846505721E-05</v>
      </c>
    </row>
    <row r="138" spans="1:8" ht="12.75">
      <c r="A138" s="13">
        <f t="shared" si="5"/>
        <v>79</v>
      </c>
      <c r="B138" s="54" t="s">
        <v>202</v>
      </c>
      <c r="C138" s="55" t="s">
        <v>222</v>
      </c>
      <c r="D138" s="31"/>
      <c r="E138" s="31"/>
      <c r="F138" s="31"/>
      <c r="G138" s="87"/>
      <c r="H138" s="120"/>
    </row>
    <row r="139" spans="1:8" ht="12.75">
      <c r="A139" s="13">
        <f t="shared" si="5"/>
        <v>80</v>
      </c>
      <c r="B139" s="54"/>
      <c r="C139" s="9" t="s">
        <v>223</v>
      </c>
      <c r="D139" s="31">
        <v>0</v>
      </c>
      <c r="E139" s="31">
        <v>3290</v>
      </c>
      <c r="F139" s="31">
        <v>3290</v>
      </c>
      <c r="G139" s="87">
        <f>F139/E139</f>
        <v>1</v>
      </c>
      <c r="H139" s="120">
        <f>F139/F$401</f>
        <v>0.00016169424110478941</v>
      </c>
    </row>
    <row r="140" spans="1:8" ht="12.75">
      <c r="A140" s="13">
        <f t="shared" si="5"/>
        <v>81</v>
      </c>
      <c r="B140" s="54" t="s">
        <v>141</v>
      </c>
      <c r="C140" s="9" t="s">
        <v>57</v>
      </c>
      <c r="D140" s="31">
        <f>SUM(D142:D146)</f>
        <v>22800</v>
      </c>
      <c r="E140" s="31">
        <f>SUM(E142:E146)</f>
        <v>22800</v>
      </c>
      <c r="F140" s="31">
        <f>SUM(F142:F146)</f>
        <v>29276</v>
      </c>
      <c r="G140" s="87">
        <f>F140/E140</f>
        <v>1.2840350877192983</v>
      </c>
      <c r="H140" s="120">
        <f>F140/F$401</f>
        <v>0.0014388330099038952</v>
      </c>
    </row>
    <row r="141" spans="1:8" ht="12.75">
      <c r="A141" s="13">
        <f t="shared" si="5"/>
        <v>82</v>
      </c>
      <c r="B141" s="54"/>
      <c r="C141" s="9" t="s">
        <v>10</v>
      </c>
      <c r="D141" s="31"/>
      <c r="E141" s="31"/>
      <c r="F141" s="31"/>
      <c r="G141" s="87"/>
      <c r="H141" s="120"/>
    </row>
    <row r="142" spans="1:8" ht="12.75">
      <c r="A142" s="13">
        <f t="shared" si="5"/>
        <v>83</v>
      </c>
      <c r="B142" s="54"/>
      <c r="C142" s="9" t="s">
        <v>71</v>
      </c>
      <c r="D142" s="31">
        <v>700</v>
      </c>
      <c r="E142" s="31">
        <v>700</v>
      </c>
      <c r="F142" s="31">
        <v>699</v>
      </c>
      <c r="G142" s="87">
        <f>F142/E142</f>
        <v>0.9985714285714286</v>
      </c>
      <c r="H142" s="120">
        <f aca="true" t="shared" si="6" ref="H142:H148">F142/F$401</f>
        <v>3.4353882836549485E-05</v>
      </c>
    </row>
    <row r="143" spans="1:8" ht="12.75">
      <c r="A143" s="13">
        <f t="shared" si="5"/>
        <v>84</v>
      </c>
      <c r="B143" s="54"/>
      <c r="C143" s="9" t="s">
        <v>72</v>
      </c>
      <c r="D143" s="31">
        <v>100</v>
      </c>
      <c r="E143" s="31">
        <v>100</v>
      </c>
      <c r="F143" s="31">
        <v>873</v>
      </c>
      <c r="G143" s="87">
        <f>F143/E143</f>
        <v>8.73</v>
      </c>
      <c r="H143" s="120">
        <f t="shared" si="6"/>
        <v>4.290549315637725E-05</v>
      </c>
    </row>
    <row r="144" spans="1:8" ht="12.75">
      <c r="A144" s="13">
        <f t="shared" si="5"/>
        <v>85</v>
      </c>
      <c r="B144" s="54"/>
      <c r="C144" s="9" t="s">
        <v>106</v>
      </c>
      <c r="D144" s="31">
        <v>0</v>
      </c>
      <c r="E144" s="31">
        <v>0</v>
      </c>
      <c r="F144" s="31">
        <v>768</v>
      </c>
      <c r="G144" s="87"/>
      <c r="H144" s="120">
        <f t="shared" si="6"/>
        <v>3.774503865303291E-05</v>
      </c>
    </row>
    <row r="145" spans="1:8" ht="12.75">
      <c r="A145" s="13">
        <f t="shared" si="5"/>
        <v>86</v>
      </c>
      <c r="B145" s="54"/>
      <c r="C145" s="9" t="s">
        <v>107</v>
      </c>
      <c r="D145" s="31">
        <v>2000</v>
      </c>
      <c r="E145" s="31">
        <v>2000</v>
      </c>
      <c r="F145" s="31">
        <v>1487</v>
      </c>
      <c r="G145" s="87">
        <f>F145/E145</f>
        <v>0.7435</v>
      </c>
      <c r="H145" s="120">
        <f t="shared" si="6"/>
        <v>7.308186520450513E-05</v>
      </c>
    </row>
    <row r="146" spans="1:8" ht="12.75">
      <c r="A146" s="13">
        <f t="shared" si="5"/>
        <v>87</v>
      </c>
      <c r="B146" s="54"/>
      <c r="C146" s="9" t="s">
        <v>123</v>
      </c>
      <c r="D146" s="31">
        <v>20000</v>
      </c>
      <c r="E146" s="31">
        <v>20000</v>
      </c>
      <c r="F146" s="31">
        <v>25449</v>
      </c>
      <c r="G146" s="87">
        <f>F146/E146</f>
        <v>1.27245</v>
      </c>
      <c r="H146" s="120">
        <f t="shared" si="6"/>
        <v>0.0012507467300534303</v>
      </c>
    </row>
    <row r="147" spans="1:8" s="3" customFormat="1" ht="12.75">
      <c r="A147" s="13">
        <f t="shared" si="5"/>
        <v>88</v>
      </c>
      <c r="B147" s="18">
        <v>75095</v>
      </c>
      <c r="C147" s="19" t="s">
        <v>9</v>
      </c>
      <c r="D147" s="25">
        <f>D148+D151+D153+D154</f>
        <v>40000</v>
      </c>
      <c r="E147" s="25">
        <f>E148+E151+E153+E154</f>
        <v>108711</v>
      </c>
      <c r="F147" s="25">
        <f>F148+F151+F153+F154</f>
        <v>159765</v>
      </c>
      <c r="G147" s="89">
        <f>F147/E147</f>
        <v>1.4696304881750697</v>
      </c>
      <c r="H147" s="116">
        <f t="shared" si="6"/>
        <v>0.007852000130731514</v>
      </c>
    </row>
    <row r="148" spans="1:8" s="6" customFormat="1" ht="12.75">
      <c r="A148" s="13">
        <f t="shared" si="5"/>
        <v>89</v>
      </c>
      <c r="B148" s="23" t="s">
        <v>137</v>
      </c>
      <c r="C148" s="13" t="s">
        <v>61</v>
      </c>
      <c r="D148" s="39">
        <f>SUM(D150:D150)</f>
        <v>0</v>
      </c>
      <c r="E148" s="39">
        <f>SUM(E150:E150)</f>
        <v>1000</v>
      </c>
      <c r="F148" s="39">
        <f>SUM(F150:F150)</f>
        <v>1400</v>
      </c>
      <c r="G148" s="87">
        <f>F148/E148</f>
        <v>1.4</v>
      </c>
      <c r="H148" s="120">
        <f t="shared" si="6"/>
        <v>6.880606004459124E-05</v>
      </c>
    </row>
    <row r="149" spans="1:8" s="6" customFormat="1" ht="12.75">
      <c r="A149" s="13">
        <f t="shared" si="5"/>
        <v>90</v>
      </c>
      <c r="B149" s="23"/>
      <c r="C149" s="13" t="s">
        <v>10</v>
      </c>
      <c r="D149" s="39"/>
      <c r="E149" s="39"/>
      <c r="F149" s="39"/>
      <c r="G149" s="87"/>
      <c r="H149" s="120"/>
    </row>
    <row r="150" spans="1:8" s="6" customFormat="1" ht="12.75">
      <c r="A150" s="13">
        <f t="shared" si="5"/>
        <v>91</v>
      </c>
      <c r="B150" s="23"/>
      <c r="C150" s="13" t="s">
        <v>234</v>
      </c>
      <c r="D150" s="39">
        <v>0</v>
      </c>
      <c r="E150" s="39">
        <v>1000</v>
      </c>
      <c r="F150" s="39">
        <v>1400</v>
      </c>
      <c r="G150" s="87">
        <f>F150/E150</f>
        <v>1.4</v>
      </c>
      <c r="H150" s="120">
        <f>F150/F$401</f>
        <v>6.880606004459124E-05</v>
      </c>
    </row>
    <row r="151" spans="1:8" s="6" customFormat="1" ht="12.75">
      <c r="A151" s="13">
        <f t="shared" si="5"/>
        <v>92</v>
      </c>
      <c r="B151" s="23" t="s">
        <v>148</v>
      </c>
      <c r="C151" s="13" t="s">
        <v>135</v>
      </c>
      <c r="D151" s="39">
        <v>20000</v>
      </c>
      <c r="E151" s="39">
        <v>20000</v>
      </c>
      <c r="F151" s="39">
        <v>23038</v>
      </c>
      <c r="G151" s="87">
        <f>F151/E151</f>
        <v>1.1519</v>
      </c>
      <c r="H151" s="120">
        <f>F151/F$401</f>
        <v>0.001132252865219495</v>
      </c>
    </row>
    <row r="152" spans="1:8" ht="12.75">
      <c r="A152" s="13">
        <f t="shared" si="5"/>
        <v>93</v>
      </c>
      <c r="B152" s="54" t="s">
        <v>149</v>
      </c>
      <c r="C152" s="9" t="s">
        <v>99</v>
      </c>
      <c r="D152" s="31"/>
      <c r="E152" s="31"/>
      <c r="F152" s="31"/>
      <c r="G152" s="87"/>
      <c r="H152" s="120"/>
    </row>
    <row r="153" spans="1:8" ht="12.75">
      <c r="A153" s="13">
        <f t="shared" si="5"/>
        <v>94</v>
      </c>
      <c r="B153" s="9"/>
      <c r="C153" s="9" t="s">
        <v>114</v>
      </c>
      <c r="D153" s="31">
        <v>20000</v>
      </c>
      <c r="E153" s="31">
        <v>87711</v>
      </c>
      <c r="F153" s="31">
        <v>124527</v>
      </c>
      <c r="G153" s="87">
        <f>F153/E153</f>
        <v>1.4197421076033794</v>
      </c>
      <c r="H153" s="120">
        <f>F153/F$401</f>
        <v>0.006120151599409152</v>
      </c>
    </row>
    <row r="154" spans="1:8" ht="12.75">
      <c r="A154" s="13">
        <f t="shared" si="5"/>
        <v>95</v>
      </c>
      <c r="B154" s="54" t="s">
        <v>141</v>
      </c>
      <c r="C154" s="9" t="s">
        <v>57</v>
      </c>
      <c r="D154" s="31">
        <v>0</v>
      </c>
      <c r="E154" s="31">
        <v>0</v>
      </c>
      <c r="F154" s="31">
        <v>10800</v>
      </c>
      <c r="G154" s="87"/>
      <c r="H154" s="120">
        <f>F154/F$401</f>
        <v>0.0005307896060582753</v>
      </c>
    </row>
    <row r="155" spans="1:8" ht="12.75">
      <c r="A155" s="13">
        <f t="shared" si="5"/>
        <v>96</v>
      </c>
      <c r="B155" s="54"/>
      <c r="C155" s="9"/>
      <c r="D155" s="31"/>
      <c r="E155" s="31"/>
      <c r="F155" s="31"/>
      <c r="G155" s="87"/>
      <c r="H155" s="120"/>
    </row>
    <row r="156" spans="1:8" ht="12.75">
      <c r="A156" s="13">
        <f t="shared" si="5"/>
        <v>97</v>
      </c>
      <c r="B156" s="54"/>
      <c r="C156" s="9"/>
      <c r="D156" s="31"/>
      <c r="E156" s="31"/>
      <c r="F156" s="31"/>
      <c r="G156" s="87"/>
      <c r="H156" s="120"/>
    </row>
    <row r="157" spans="1:8" ht="12.75">
      <c r="A157" s="13">
        <f t="shared" si="5"/>
        <v>98</v>
      </c>
      <c r="B157" s="54"/>
      <c r="C157" s="9"/>
      <c r="D157" s="31"/>
      <c r="E157" s="31"/>
      <c r="F157" s="31"/>
      <c r="G157" s="87"/>
      <c r="H157" s="120"/>
    </row>
    <row r="158" spans="1:8" ht="12.75">
      <c r="A158" s="13">
        <f t="shared" si="5"/>
        <v>99</v>
      </c>
      <c r="B158" s="54"/>
      <c r="C158" s="9"/>
      <c r="D158" s="31"/>
      <c r="E158" s="31"/>
      <c r="F158" s="31"/>
      <c r="G158" s="87"/>
      <c r="H158" s="120"/>
    </row>
    <row r="159" spans="1:8" ht="12.75">
      <c r="A159" s="13">
        <f t="shared" si="5"/>
        <v>100</v>
      </c>
      <c r="B159" s="54"/>
      <c r="C159" s="9"/>
      <c r="D159" s="31"/>
      <c r="E159" s="31"/>
      <c r="F159" s="31"/>
      <c r="G159" s="87"/>
      <c r="H159" s="120"/>
    </row>
    <row r="160" spans="1:8" ht="12.75">
      <c r="A160" s="13">
        <f t="shared" si="5"/>
        <v>101</v>
      </c>
      <c r="B160" s="54"/>
      <c r="C160" s="9"/>
      <c r="D160" s="31"/>
      <c r="E160" s="31"/>
      <c r="F160" s="31"/>
      <c r="G160" s="87"/>
      <c r="H160" s="120"/>
    </row>
    <row r="161" spans="1:8" ht="12.75">
      <c r="A161" s="13">
        <f t="shared" si="5"/>
        <v>102</v>
      </c>
      <c r="B161" s="9"/>
      <c r="C161" s="9"/>
      <c r="D161" s="31"/>
      <c r="E161" s="31"/>
      <c r="F161" s="31"/>
      <c r="G161" s="87"/>
      <c r="H161" s="120"/>
    </row>
    <row r="162" spans="1:8" s="4" customFormat="1" ht="15">
      <c r="A162" s="13">
        <f t="shared" si="5"/>
        <v>103</v>
      </c>
      <c r="B162" s="16">
        <v>751</v>
      </c>
      <c r="C162" s="45" t="s">
        <v>51</v>
      </c>
      <c r="D162" s="24"/>
      <c r="E162" s="24"/>
      <c r="F162" s="24"/>
      <c r="G162" s="89"/>
      <c r="H162" s="116"/>
    </row>
    <row r="163" spans="1:8" s="4" customFormat="1" ht="15">
      <c r="A163" s="13">
        <f t="shared" si="5"/>
        <v>104</v>
      </c>
      <c r="B163" s="16"/>
      <c r="C163" s="45" t="s">
        <v>52</v>
      </c>
      <c r="D163" s="24"/>
      <c r="E163" s="24"/>
      <c r="F163" s="24"/>
      <c r="G163" s="89"/>
      <c r="H163" s="116"/>
    </row>
    <row r="164" spans="1:8" s="4" customFormat="1" ht="15">
      <c r="A164" s="13">
        <f t="shared" si="5"/>
        <v>105</v>
      </c>
      <c r="B164" s="16"/>
      <c r="C164" s="45" t="s">
        <v>53</v>
      </c>
      <c r="D164" s="24">
        <f>D166+D171+D176+D182</f>
        <v>1100</v>
      </c>
      <c r="E164" s="24">
        <f>E166+E171+E176+E182</f>
        <v>30915</v>
      </c>
      <c r="F164" s="24">
        <f>F166+F171+F176+F182</f>
        <v>30483</v>
      </c>
      <c r="G164" s="89">
        <f>F164/E164</f>
        <v>0.9860262008733625</v>
      </c>
      <c r="H164" s="116">
        <f>F164/F$401</f>
        <v>0.001498153663099482</v>
      </c>
    </row>
    <row r="165" spans="1:8" s="3" customFormat="1" ht="12.75">
      <c r="A165" s="13">
        <f t="shared" si="5"/>
        <v>106</v>
      </c>
      <c r="B165" s="18">
        <v>75101</v>
      </c>
      <c r="C165" s="19" t="s">
        <v>54</v>
      </c>
      <c r="D165" s="25"/>
      <c r="E165" s="25"/>
      <c r="F165" s="25"/>
      <c r="G165" s="89"/>
      <c r="H165" s="116"/>
    </row>
    <row r="166" spans="1:8" s="3" customFormat="1" ht="12.75">
      <c r="A166" s="13">
        <f t="shared" si="5"/>
        <v>107</v>
      </c>
      <c r="B166" s="18"/>
      <c r="C166" s="19" t="s">
        <v>55</v>
      </c>
      <c r="D166" s="25">
        <f>D170</f>
        <v>1100</v>
      </c>
      <c r="E166" s="25">
        <f>E170</f>
        <v>1100</v>
      </c>
      <c r="F166" s="25">
        <f>F170</f>
        <v>1100</v>
      </c>
      <c r="G166" s="89">
        <f>F166/E166</f>
        <v>1</v>
      </c>
      <c r="H166" s="89">
        <f>F166/F$401</f>
        <v>5.406190432075026E-05</v>
      </c>
    </row>
    <row r="167" spans="1:8" ht="12.75">
      <c r="A167" s="13">
        <f t="shared" si="5"/>
        <v>108</v>
      </c>
      <c r="B167" s="54">
        <v>2010</v>
      </c>
      <c r="C167" s="9" t="s">
        <v>84</v>
      </c>
      <c r="D167" s="31"/>
      <c r="E167" s="31"/>
      <c r="F167" s="31"/>
      <c r="G167" s="89"/>
      <c r="H167" s="89"/>
    </row>
    <row r="168" spans="1:8" ht="12.75">
      <c r="A168" s="13">
        <f t="shared" si="5"/>
        <v>109</v>
      </c>
      <c r="B168" s="54"/>
      <c r="C168" s="9" t="s">
        <v>85</v>
      </c>
      <c r="D168" s="31"/>
      <c r="E168" s="31"/>
      <c r="F168" s="31"/>
      <c r="G168" s="89"/>
      <c r="H168" s="89"/>
    </row>
    <row r="169" spans="1:8" ht="12.75">
      <c r="A169" s="13">
        <f t="shared" si="5"/>
        <v>110</v>
      </c>
      <c r="B169" s="54"/>
      <c r="C169" s="9" t="s">
        <v>93</v>
      </c>
      <c r="D169" s="31"/>
      <c r="E169" s="31"/>
      <c r="F169" s="31"/>
      <c r="G169" s="89"/>
      <c r="H169" s="89"/>
    </row>
    <row r="170" spans="1:8" ht="12.75">
      <c r="A170" s="13">
        <f t="shared" si="5"/>
        <v>111</v>
      </c>
      <c r="B170" s="54"/>
      <c r="C170" s="9" t="s">
        <v>86</v>
      </c>
      <c r="D170" s="31">
        <v>1100</v>
      </c>
      <c r="E170" s="31">
        <v>1100</v>
      </c>
      <c r="F170" s="31">
        <v>1100</v>
      </c>
      <c r="G170" s="87">
        <f>F170/E170</f>
        <v>1</v>
      </c>
      <c r="H170" s="87">
        <f>F170/F$401</f>
        <v>5.406190432075026E-05</v>
      </c>
    </row>
    <row r="171" spans="1:8" s="52" customFormat="1" ht="12.75">
      <c r="A171" s="13">
        <f t="shared" si="5"/>
        <v>112</v>
      </c>
      <c r="B171" s="53">
        <v>75107</v>
      </c>
      <c r="C171" s="50" t="s">
        <v>242</v>
      </c>
      <c r="D171" s="51">
        <f>D175</f>
        <v>0</v>
      </c>
      <c r="E171" s="51">
        <f>E175</f>
        <v>14970</v>
      </c>
      <c r="F171" s="51">
        <f>F175</f>
        <v>14970</v>
      </c>
      <c r="G171" s="89">
        <f>F171/E171</f>
        <v>1</v>
      </c>
      <c r="H171" s="89">
        <f>F171/F$401</f>
        <v>0.0007357333706196649</v>
      </c>
    </row>
    <row r="172" spans="1:8" ht="12.75">
      <c r="A172" s="13">
        <f t="shared" si="5"/>
        <v>113</v>
      </c>
      <c r="B172" s="54">
        <v>2010</v>
      </c>
      <c r="C172" s="9" t="s">
        <v>84</v>
      </c>
      <c r="D172" s="111"/>
      <c r="E172" s="31"/>
      <c r="F172" s="111"/>
      <c r="G172" s="89"/>
      <c r="H172" s="89"/>
    </row>
    <row r="173" spans="1:8" ht="12.75">
      <c r="A173" s="13">
        <f t="shared" si="5"/>
        <v>114</v>
      </c>
      <c r="B173" s="54"/>
      <c r="C173" s="9" t="s">
        <v>199</v>
      </c>
      <c r="D173" s="111"/>
      <c r="E173" s="31"/>
      <c r="F173" s="111"/>
      <c r="G173" s="89"/>
      <c r="H173" s="89"/>
    </row>
    <row r="174" spans="1:8" ht="12.75">
      <c r="A174" s="13">
        <f t="shared" si="5"/>
        <v>115</v>
      </c>
      <c r="B174" s="54"/>
      <c r="C174" s="9" t="s">
        <v>93</v>
      </c>
      <c r="D174" s="111"/>
      <c r="E174" s="31"/>
      <c r="F174" s="111"/>
      <c r="G174" s="89"/>
      <c r="H174" s="89"/>
    </row>
    <row r="175" spans="1:8" ht="12.75">
      <c r="A175" s="13">
        <f t="shared" si="5"/>
        <v>116</v>
      </c>
      <c r="B175" s="54"/>
      <c r="C175" s="9" t="s">
        <v>86</v>
      </c>
      <c r="D175" s="111">
        <v>0</v>
      </c>
      <c r="E175" s="127">
        <v>14970</v>
      </c>
      <c r="F175" s="31">
        <v>14970</v>
      </c>
      <c r="G175" s="87">
        <f>F175/E175</f>
        <v>1</v>
      </c>
      <c r="H175" s="87">
        <f>F175/F$401</f>
        <v>0.0007357333706196649</v>
      </c>
    </row>
    <row r="176" spans="1:8" s="52" customFormat="1" ht="12.75">
      <c r="A176" s="13">
        <f t="shared" si="5"/>
        <v>117</v>
      </c>
      <c r="B176" s="53">
        <v>75108</v>
      </c>
      <c r="C176" s="50" t="s">
        <v>247</v>
      </c>
      <c r="D176" s="126">
        <f>D180</f>
        <v>0</v>
      </c>
      <c r="E176" s="51">
        <f>E180</f>
        <v>9245</v>
      </c>
      <c r="F176" s="51">
        <f>F180</f>
        <v>9245</v>
      </c>
      <c r="G176" s="89">
        <f>F176/E176</f>
        <v>1</v>
      </c>
      <c r="H176" s="89">
        <f>F176/F$401</f>
        <v>0.0004543657322230329</v>
      </c>
    </row>
    <row r="177" spans="1:8" ht="12.75">
      <c r="A177" s="13">
        <f t="shared" si="5"/>
        <v>118</v>
      </c>
      <c r="B177" s="54">
        <v>2010</v>
      </c>
      <c r="C177" s="9" t="s">
        <v>84</v>
      </c>
      <c r="D177" s="111"/>
      <c r="E177" s="31"/>
      <c r="F177" s="111"/>
      <c r="G177" s="89"/>
      <c r="H177" s="89"/>
    </row>
    <row r="178" spans="1:8" ht="12.75">
      <c r="A178" s="13">
        <f t="shared" si="5"/>
        <v>119</v>
      </c>
      <c r="B178" s="54"/>
      <c r="C178" s="9" t="s">
        <v>199</v>
      </c>
      <c r="D178" s="111"/>
      <c r="E178" s="31"/>
      <c r="F178" s="111"/>
      <c r="G178" s="89"/>
      <c r="H178" s="89"/>
    </row>
    <row r="179" spans="1:8" ht="12.75">
      <c r="A179" s="13">
        <f t="shared" si="5"/>
        <v>120</v>
      </c>
      <c r="B179" s="54"/>
      <c r="C179" s="9" t="s">
        <v>93</v>
      </c>
      <c r="D179" s="111"/>
      <c r="E179" s="31"/>
      <c r="F179" s="111"/>
      <c r="G179" s="89"/>
      <c r="H179" s="89"/>
    </row>
    <row r="180" spans="1:8" ht="12.75">
      <c r="A180" s="13">
        <f t="shared" si="5"/>
        <v>121</v>
      </c>
      <c r="B180" s="54"/>
      <c r="C180" s="9" t="s">
        <v>86</v>
      </c>
      <c r="D180" s="111">
        <v>0</v>
      </c>
      <c r="E180" s="31">
        <v>9245</v>
      </c>
      <c r="F180" s="111">
        <v>9245</v>
      </c>
      <c r="G180" s="87">
        <f>F180/E180</f>
        <v>1</v>
      </c>
      <c r="H180" s="87">
        <f>F180/F$401</f>
        <v>0.0004543657322230329</v>
      </c>
    </row>
    <row r="181" spans="1:8" s="52" customFormat="1" ht="12.75">
      <c r="A181" s="13">
        <f t="shared" si="5"/>
        <v>122</v>
      </c>
      <c r="B181" s="53">
        <v>75109</v>
      </c>
      <c r="C181" s="50" t="s">
        <v>227</v>
      </c>
      <c r="E181" s="50"/>
      <c r="G181" s="50"/>
      <c r="H181" s="121"/>
    </row>
    <row r="182" spans="1:8" s="52" customFormat="1" ht="12.75">
      <c r="A182" s="13">
        <f t="shared" si="5"/>
        <v>123</v>
      </c>
      <c r="B182" s="53"/>
      <c r="C182" s="50" t="s">
        <v>226</v>
      </c>
      <c r="D182" s="51">
        <f>SUM(D186)</f>
        <v>0</v>
      </c>
      <c r="E182" s="51">
        <f>SUM(E186)</f>
        <v>5600</v>
      </c>
      <c r="F182" s="51">
        <f>SUM(F186)</f>
        <v>5168</v>
      </c>
      <c r="G182" s="89">
        <f>F182/E182</f>
        <v>0.9228571428571428</v>
      </c>
      <c r="H182" s="89">
        <f>F182/F$401</f>
        <v>0.000253992655936034</v>
      </c>
    </row>
    <row r="183" spans="1:8" ht="12.75">
      <c r="A183" s="13">
        <f t="shared" si="5"/>
        <v>124</v>
      </c>
      <c r="B183" s="54">
        <v>2010</v>
      </c>
      <c r="C183" s="9" t="s">
        <v>84</v>
      </c>
      <c r="D183" s="31"/>
      <c r="E183" s="31"/>
      <c r="F183" s="31"/>
      <c r="G183" s="89"/>
      <c r="H183" s="89"/>
    </row>
    <row r="184" spans="1:8" ht="12.75">
      <c r="A184" s="13">
        <f t="shared" si="5"/>
        <v>125</v>
      </c>
      <c r="B184" s="54"/>
      <c r="C184" s="9" t="s">
        <v>199</v>
      </c>
      <c r="D184" s="31"/>
      <c r="E184" s="31"/>
      <c r="F184" s="31"/>
      <c r="G184" s="89"/>
      <c r="H184" s="89"/>
    </row>
    <row r="185" spans="1:8" ht="12.75">
      <c r="A185" s="13">
        <f t="shared" si="5"/>
        <v>126</v>
      </c>
      <c r="B185" s="54"/>
      <c r="C185" s="9" t="s">
        <v>93</v>
      </c>
      <c r="D185" s="31"/>
      <c r="E185" s="31"/>
      <c r="F185" s="31"/>
      <c r="G185" s="89"/>
      <c r="H185" s="89"/>
    </row>
    <row r="186" spans="1:8" ht="12.75">
      <c r="A186" s="13">
        <f t="shared" si="5"/>
        <v>127</v>
      </c>
      <c r="B186" s="54"/>
      <c r="C186" s="9" t="s">
        <v>86</v>
      </c>
      <c r="D186" s="31">
        <v>0</v>
      </c>
      <c r="E186" s="31">
        <v>5600</v>
      </c>
      <c r="F186" s="31">
        <v>5168</v>
      </c>
      <c r="G186" s="87">
        <f>F186/E186</f>
        <v>0.9228571428571428</v>
      </c>
      <c r="H186" s="87">
        <f>F186/F$401</f>
        <v>0.000253992655936034</v>
      </c>
    </row>
    <row r="187" spans="1:8" s="48" customFormat="1" ht="15">
      <c r="A187" s="13">
        <f t="shared" si="5"/>
        <v>128</v>
      </c>
      <c r="B187" s="49">
        <v>752</v>
      </c>
      <c r="C187" s="46" t="s">
        <v>203</v>
      </c>
      <c r="D187" s="47">
        <f>D188</f>
        <v>500</v>
      </c>
      <c r="E187" s="47">
        <f>E188</f>
        <v>500</v>
      </c>
      <c r="F187" s="47">
        <f>F188</f>
        <v>500</v>
      </c>
      <c r="G187" s="89">
        <f>F187/E187</f>
        <v>1</v>
      </c>
      <c r="H187" s="116">
        <f>F187/F$401</f>
        <v>2.45735928730683E-05</v>
      </c>
    </row>
    <row r="188" spans="1:8" s="52" customFormat="1" ht="12.75">
      <c r="A188" s="13">
        <f t="shared" si="5"/>
        <v>129</v>
      </c>
      <c r="B188" s="53">
        <v>75212</v>
      </c>
      <c r="C188" s="50" t="s">
        <v>204</v>
      </c>
      <c r="D188" s="51">
        <f>D192</f>
        <v>500</v>
      </c>
      <c r="E188" s="51">
        <f>E192</f>
        <v>500</v>
      </c>
      <c r="F188" s="51">
        <f>F192</f>
        <v>500</v>
      </c>
      <c r="G188" s="89">
        <f>F188/E188</f>
        <v>1</v>
      </c>
      <c r="H188" s="116">
        <f>F188/F$401</f>
        <v>2.45735928730683E-05</v>
      </c>
    </row>
    <row r="189" spans="1:8" ht="12.75">
      <c r="A189" s="13">
        <f t="shared" si="5"/>
        <v>130</v>
      </c>
      <c r="B189" s="54">
        <v>2010</v>
      </c>
      <c r="C189" s="9" t="s">
        <v>84</v>
      </c>
      <c r="D189" s="31"/>
      <c r="E189" s="31"/>
      <c r="F189" s="31"/>
      <c r="G189" s="87"/>
      <c r="H189" s="120"/>
    </row>
    <row r="190" spans="1:8" ht="12.75">
      <c r="A190" s="13">
        <f t="shared" si="5"/>
        <v>131</v>
      </c>
      <c r="B190" s="54"/>
      <c r="C190" s="9" t="s">
        <v>85</v>
      </c>
      <c r="D190" s="31"/>
      <c r="E190" s="31"/>
      <c r="F190" s="31"/>
      <c r="G190" s="87"/>
      <c r="H190" s="120"/>
    </row>
    <row r="191" spans="1:8" ht="12.75">
      <c r="A191" s="13">
        <f t="shared" si="5"/>
        <v>132</v>
      </c>
      <c r="B191" s="54"/>
      <c r="C191" s="9" t="s">
        <v>93</v>
      </c>
      <c r="D191" s="31"/>
      <c r="E191" s="31"/>
      <c r="F191" s="31"/>
      <c r="G191" s="87"/>
      <c r="H191" s="120"/>
    </row>
    <row r="192" spans="1:8" ht="12.75">
      <c r="A192" s="13">
        <f t="shared" si="5"/>
        <v>133</v>
      </c>
      <c r="B192" s="54"/>
      <c r="C192" s="9" t="s">
        <v>86</v>
      </c>
      <c r="D192" s="31">
        <v>500</v>
      </c>
      <c r="E192" s="31">
        <v>500</v>
      </c>
      <c r="F192" s="31">
        <v>500</v>
      </c>
      <c r="G192" s="87">
        <f>F192/E192</f>
        <v>1</v>
      </c>
      <c r="H192" s="120">
        <f>F192/F$401</f>
        <v>2.45735928730683E-05</v>
      </c>
    </row>
    <row r="193" spans="1:8" s="4" customFormat="1" ht="15">
      <c r="A193" s="13">
        <f t="shared" si="5"/>
        <v>134</v>
      </c>
      <c r="B193" s="16">
        <v>754</v>
      </c>
      <c r="C193" s="12" t="s">
        <v>6</v>
      </c>
      <c r="D193" s="24"/>
      <c r="E193" s="24"/>
      <c r="F193" s="24"/>
      <c r="G193" s="89"/>
      <c r="H193" s="116"/>
    </row>
    <row r="194" spans="1:8" s="4" customFormat="1" ht="15">
      <c r="A194" s="13">
        <f t="shared" si="5"/>
        <v>135</v>
      </c>
      <c r="B194" s="16"/>
      <c r="C194" s="12" t="s">
        <v>47</v>
      </c>
      <c r="D194" s="24">
        <f>+D195</f>
        <v>20000</v>
      </c>
      <c r="E194" s="24">
        <f>+E195</f>
        <v>20000</v>
      </c>
      <c r="F194" s="24">
        <f>+F195</f>
        <v>27503</v>
      </c>
      <c r="G194" s="89">
        <f>F194/E194</f>
        <v>1.37515</v>
      </c>
      <c r="H194" s="116">
        <f>F194/F$401</f>
        <v>0.001351695049575995</v>
      </c>
    </row>
    <row r="195" spans="1:8" s="52" customFormat="1" ht="12.75">
      <c r="A195" s="13">
        <f t="shared" si="5"/>
        <v>136</v>
      </c>
      <c r="B195" s="53">
        <v>75416</v>
      </c>
      <c r="C195" s="50" t="s">
        <v>101</v>
      </c>
      <c r="D195" s="51">
        <f>SUM(D197:D197)</f>
        <v>20000</v>
      </c>
      <c r="E195" s="51">
        <f>SUM(E197:E197)</f>
        <v>20000</v>
      </c>
      <c r="F195" s="51">
        <f>SUM(F197:F197)</f>
        <v>27503</v>
      </c>
      <c r="G195" s="89">
        <f>F195/E195</f>
        <v>1.37515</v>
      </c>
      <c r="H195" s="116">
        <f>F195/F$401</f>
        <v>0.001351695049575995</v>
      </c>
    </row>
    <row r="196" spans="1:8" ht="12.75">
      <c r="A196" s="13">
        <f aca="true" t="shared" si="7" ref="A196:A259">A195+1</f>
        <v>137</v>
      </c>
      <c r="B196" s="54" t="s">
        <v>151</v>
      </c>
      <c r="C196" s="9" t="s">
        <v>102</v>
      </c>
      <c r="D196" s="31"/>
      <c r="E196" s="31"/>
      <c r="F196" s="31"/>
      <c r="G196" s="89"/>
      <c r="H196" s="116"/>
    </row>
    <row r="197" spans="1:8" ht="12.75">
      <c r="A197" s="13">
        <f t="shared" si="7"/>
        <v>138</v>
      </c>
      <c r="B197" s="54"/>
      <c r="C197" s="9" t="s">
        <v>73</v>
      </c>
      <c r="D197" s="31">
        <v>20000</v>
      </c>
      <c r="E197" s="62">
        <v>20000</v>
      </c>
      <c r="F197" s="31">
        <v>27503</v>
      </c>
      <c r="G197" s="87">
        <f>F197/E197</f>
        <v>1.37515</v>
      </c>
      <c r="H197" s="120">
        <f>F197/F$401</f>
        <v>0.001351695049575995</v>
      </c>
    </row>
    <row r="198" spans="1:8" s="4" customFormat="1" ht="15">
      <c r="A198" s="13">
        <f t="shared" si="7"/>
        <v>139</v>
      </c>
      <c r="B198" s="16">
        <v>756</v>
      </c>
      <c r="C198" s="17" t="s">
        <v>19</v>
      </c>
      <c r="D198" s="24"/>
      <c r="E198" s="24"/>
      <c r="F198" s="24"/>
      <c r="G198" s="89"/>
      <c r="H198" s="116"/>
    </row>
    <row r="199" spans="1:8" s="4" customFormat="1" ht="15">
      <c r="A199" s="13">
        <f t="shared" si="7"/>
        <v>140</v>
      </c>
      <c r="B199" s="16"/>
      <c r="C199" s="17" t="s">
        <v>20</v>
      </c>
      <c r="D199" s="24">
        <f>D201+D209+D226+D242+D248</f>
        <v>8247475</v>
      </c>
      <c r="E199" s="24">
        <f>E201+E209+E226+E242+E248</f>
        <v>8235225</v>
      </c>
      <c r="F199" s="24">
        <f>F201+F209+F226+F242+F248</f>
        <v>8927252</v>
      </c>
      <c r="G199" s="89">
        <f>F199/E199</f>
        <v>1.0840325552732317</v>
      </c>
      <c r="H199" s="116">
        <f>F199/F$401</f>
        <v>0.4387493122465695</v>
      </c>
    </row>
    <row r="200" spans="1:8" s="3" customFormat="1" ht="12.75">
      <c r="A200" s="13">
        <f t="shared" si="7"/>
        <v>141</v>
      </c>
      <c r="B200" s="18">
        <v>75601</v>
      </c>
      <c r="C200" s="27" t="s">
        <v>44</v>
      </c>
      <c r="D200" s="25"/>
      <c r="E200" s="25"/>
      <c r="F200" s="25"/>
      <c r="G200" s="89"/>
      <c r="H200" s="116"/>
    </row>
    <row r="201" spans="1:8" s="3" customFormat="1" ht="12.75">
      <c r="A201" s="13">
        <f t="shared" si="7"/>
        <v>142</v>
      </c>
      <c r="B201" s="18"/>
      <c r="C201" s="27" t="s">
        <v>43</v>
      </c>
      <c r="D201" s="25">
        <f>SUM(D204:D205)</f>
        <v>139100</v>
      </c>
      <c r="E201" s="25">
        <f>SUM(E204:E205)</f>
        <v>139100</v>
      </c>
      <c r="F201" s="25">
        <f>SUM(F204:F205)</f>
        <v>139452</v>
      </c>
      <c r="G201" s="89">
        <f>F201/E201</f>
        <v>1.0025305535585909</v>
      </c>
      <c r="H201" s="116">
        <f>F201/F$401</f>
        <v>0.006853673346670241</v>
      </c>
    </row>
    <row r="202" spans="1:8" s="3" customFormat="1" ht="12.75">
      <c r="A202" s="13">
        <f t="shared" si="7"/>
        <v>143</v>
      </c>
      <c r="B202" s="54" t="s">
        <v>152</v>
      </c>
      <c r="C202" s="9" t="s">
        <v>75</v>
      </c>
      <c r="D202" s="25"/>
      <c r="E202" s="25"/>
      <c r="F202" s="25"/>
      <c r="G202" s="89"/>
      <c r="H202" s="116"/>
    </row>
    <row r="203" spans="1:8" s="3" customFormat="1" ht="12.75">
      <c r="A203" s="13">
        <f t="shared" si="7"/>
        <v>144</v>
      </c>
      <c r="B203" s="54"/>
      <c r="C203" s="9" t="s">
        <v>96</v>
      </c>
      <c r="D203" s="25"/>
      <c r="E203" s="25"/>
      <c r="F203" s="25"/>
      <c r="G203" s="89"/>
      <c r="H203" s="116"/>
    </row>
    <row r="204" spans="1:8" s="3" customFormat="1" ht="12.75">
      <c r="A204" s="13">
        <f t="shared" si="7"/>
        <v>145</v>
      </c>
      <c r="B204" s="54"/>
      <c r="C204" s="9" t="s">
        <v>76</v>
      </c>
      <c r="D204" s="62">
        <v>138000</v>
      </c>
      <c r="E204" s="62">
        <v>138000</v>
      </c>
      <c r="F204" s="62">
        <v>138325</v>
      </c>
      <c r="G204" s="87">
        <f>F204/E204</f>
        <v>1.0023550724637682</v>
      </c>
      <c r="H204" s="120">
        <f>F204/F$401</f>
        <v>0.006798284468334345</v>
      </c>
    </row>
    <row r="205" spans="1:8" s="3" customFormat="1" ht="12.75">
      <c r="A205" s="13">
        <f t="shared" si="7"/>
        <v>146</v>
      </c>
      <c r="B205" s="54" t="s">
        <v>143</v>
      </c>
      <c r="C205" s="9" t="s">
        <v>108</v>
      </c>
      <c r="D205" s="62">
        <v>1100</v>
      </c>
      <c r="E205" s="62">
        <v>1100</v>
      </c>
      <c r="F205" s="62">
        <v>1127</v>
      </c>
      <c r="G205" s="87">
        <f>F205/E205</f>
        <v>1.0245454545454546</v>
      </c>
      <c r="H205" s="120">
        <f>F205/F$401</f>
        <v>5.538887833589595E-05</v>
      </c>
    </row>
    <row r="206" spans="1:8" s="3" customFormat="1" ht="12.75">
      <c r="A206" s="13">
        <f t="shared" si="7"/>
        <v>147</v>
      </c>
      <c r="B206" s="18">
        <v>75615</v>
      </c>
      <c r="C206" s="27" t="s">
        <v>45</v>
      </c>
      <c r="D206" s="25"/>
      <c r="E206" s="25"/>
      <c r="F206" s="25"/>
      <c r="G206" s="89"/>
      <c r="H206" s="116"/>
    </row>
    <row r="207" spans="1:8" s="3" customFormat="1" ht="12.75">
      <c r="A207" s="13">
        <f t="shared" si="7"/>
        <v>148</v>
      </c>
      <c r="B207" s="18"/>
      <c r="C207" s="27" t="s">
        <v>205</v>
      </c>
      <c r="D207" s="25"/>
      <c r="E207" s="25"/>
      <c r="F207" s="25"/>
      <c r="G207" s="89"/>
      <c r="H207" s="116"/>
    </row>
    <row r="208" spans="1:8" s="3" customFormat="1" ht="12.75">
      <c r="A208" s="13">
        <f t="shared" si="7"/>
        <v>149</v>
      </c>
      <c r="B208" s="18"/>
      <c r="C208" s="27" t="s">
        <v>206</v>
      </c>
      <c r="D208" s="25"/>
      <c r="E208" s="25"/>
      <c r="F208" s="25"/>
      <c r="G208" s="89"/>
      <c r="H208" s="116"/>
    </row>
    <row r="209" spans="1:8" s="3" customFormat="1" ht="12.75">
      <c r="A209" s="13">
        <f t="shared" si="7"/>
        <v>150</v>
      </c>
      <c r="B209" s="18"/>
      <c r="C209" s="27" t="s">
        <v>207</v>
      </c>
      <c r="D209" s="25">
        <f>D210+D211+D212+D213+D214+D217+D222</f>
        <v>3669050</v>
      </c>
      <c r="E209" s="25">
        <f>E210+E211+E212+E213+E214+E217+E222</f>
        <v>3519051</v>
      </c>
      <c r="F209" s="25">
        <f>F210+F211+F212+F213+F214+F217+F222</f>
        <v>3733171</v>
      </c>
      <c r="G209" s="89">
        <f aca="true" t="shared" si="8" ref="G209:G217">F209/E209</f>
        <v>1.0608459496608602</v>
      </c>
      <c r="H209" s="116">
        <f aca="true" t="shared" si="9" ref="H209:H214">F209/F$401</f>
        <v>0.18347484855909052</v>
      </c>
    </row>
    <row r="210" spans="1:8" ht="12.75">
      <c r="A210" s="13">
        <f t="shared" si="7"/>
        <v>151</v>
      </c>
      <c r="B210" s="54" t="s">
        <v>153</v>
      </c>
      <c r="C210" s="9" t="s">
        <v>23</v>
      </c>
      <c r="D210" s="31">
        <v>3385000</v>
      </c>
      <c r="E210" s="31">
        <v>3385000</v>
      </c>
      <c r="F210" s="31">
        <v>3622571</v>
      </c>
      <c r="G210" s="87">
        <f t="shared" si="8"/>
        <v>1.0701834564254062</v>
      </c>
      <c r="H210" s="120">
        <f t="shared" si="9"/>
        <v>0.1780391698155678</v>
      </c>
    </row>
    <row r="211" spans="1:8" ht="12.75">
      <c r="A211" s="13">
        <f t="shared" si="7"/>
        <v>152</v>
      </c>
      <c r="B211" s="54" t="s">
        <v>154</v>
      </c>
      <c r="C211" s="9" t="s">
        <v>21</v>
      </c>
      <c r="D211" s="31">
        <v>25300</v>
      </c>
      <c r="E211" s="31">
        <v>1100</v>
      </c>
      <c r="F211" s="31">
        <v>317</v>
      </c>
      <c r="G211" s="87">
        <f t="shared" si="8"/>
        <v>0.2881818181818182</v>
      </c>
      <c r="H211" s="120">
        <f t="shared" si="9"/>
        <v>1.5579657881525303E-05</v>
      </c>
    </row>
    <row r="212" spans="1:8" ht="12.75">
      <c r="A212" s="13">
        <f t="shared" si="7"/>
        <v>153</v>
      </c>
      <c r="B212" s="54" t="s">
        <v>155</v>
      </c>
      <c r="C212" s="9" t="s">
        <v>22</v>
      </c>
      <c r="D212" s="31">
        <v>56750</v>
      </c>
      <c r="E212" s="31">
        <v>56750</v>
      </c>
      <c r="F212" s="31">
        <v>62384</v>
      </c>
      <c r="G212" s="87">
        <f t="shared" si="8"/>
        <v>1.0992775330396476</v>
      </c>
      <c r="H212" s="120">
        <f t="shared" si="9"/>
        <v>0.0030659980355869855</v>
      </c>
    </row>
    <row r="213" spans="1:8" ht="12.75">
      <c r="A213" s="13">
        <f t="shared" si="7"/>
        <v>154</v>
      </c>
      <c r="B213" s="54" t="s">
        <v>156</v>
      </c>
      <c r="C213" s="9" t="s">
        <v>24</v>
      </c>
      <c r="D213" s="31">
        <v>11000</v>
      </c>
      <c r="E213" s="31">
        <v>11000</v>
      </c>
      <c r="F213" s="31">
        <v>8260</v>
      </c>
      <c r="G213" s="87">
        <f t="shared" si="8"/>
        <v>0.7509090909090909</v>
      </c>
      <c r="H213" s="120">
        <f t="shared" si="9"/>
        <v>0.00040595575426308835</v>
      </c>
    </row>
    <row r="214" spans="1:8" ht="12.75">
      <c r="A214" s="13">
        <f t="shared" si="7"/>
        <v>155</v>
      </c>
      <c r="B214" s="54" t="s">
        <v>160</v>
      </c>
      <c r="C214" s="9" t="s">
        <v>109</v>
      </c>
      <c r="D214" s="31">
        <v>152000</v>
      </c>
      <c r="E214" s="31">
        <v>10401</v>
      </c>
      <c r="F214" s="31">
        <v>6188</v>
      </c>
      <c r="G214" s="87">
        <f t="shared" si="8"/>
        <v>0.594942793962119</v>
      </c>
      <c r="H214" s="120">
        <f t="shared" si="9"/>
        <v>0.00030412278539709327</v>
      </c>
    </row>
    <row r="215" spans="1:8" ht="12.75">
      <c r="A215" s="13">
        <f t="shared" si="7"/>
        <v>156</v>
      </c>
      <c r="B215" s="54"/>
      <c r="C215" s="9"/>
      <c r="D215" s="31"/>
      <c r="E215" s="31"/>
      <c r="F215" s="31"/>
      <c r="G215" s="87"/>
      <c r="H215" s="120"/>
    </row>
    <row r="216" spans="1:8" ht="12.75">
      <c r="A216" s="13">
        <f t="shared" si="7"/>
        <v>157</v>
      </c>
      <c r="B216" s="54"/>
      <c r="C216" s="9"/>
      <c r="D216" s="31"/>
      <c r="E216" s="31"/>
      <c r="F216" s="31"/>
      <c r="G216" s="87"/>
      <c r="H216" s="120"/>
    </row>
    <row r="217" spans="1:8" ht="12.75">
      <c r="A217" s="13">
        <f t="shared" si="7"/>
        <v>158</v>
      </c>
      <c r="B217" s="54" t="s">
        <v>137</v>
      </c>
      <c r="C217" s="9" t="s">
        <v>61</v>
      </c>
      <c r="D217" s="31">
        <f>SUM(D219:D220)</f>
        <v>2000</v>
      </c>
      <c r="E217" s="31">
        <f>SUM(E219:E220)</f>
        <v>2000</v>
      </c>
      <c r="F217" s="31">
        <f>SUM(F219:F220)</f>
        <v>8006</v>
      </c>
      <c r="G217" s="87">
        <f t="shared" si="8"/>
        <v>4.003</v>
      </c>
      <c r="H217" s="120">
        <f>F217/F$401</f>
        <v>0.0003934723690835696</v>
      </c>
    </row>
    <row r="218" spans="1:8" ht="12.75">
      <c r="A218" s="13">
        <f t="shared" si="7"/>
        <v>159</v>
      </c>
      <c r="B218" s="54"/>
      <c r="C218" s="9" t="s">
        <v>10</v>
      </c>
      <c r="D218" s="31"/>
      <c r="E218" s="31"/>
      <c r="F218" s="31"/>
      <c r="G218" s="87"/>
      <c r="H218" s="120"/>
    </row>
    <row r="219" spans="1:8" ht="12.75">
      <c r="A219" s="13">
        <f t="shared" si="7"/>
        <v>160</v>
      </c>
      <c r="B219" s="54"/>
      <c r="C219" s="9" t="s">
        <v>25</v>
      </c>
      <c r="D219" s="31">
        <v>2000</v>
      </c>
      <c r="E219" s="31">
        <v>2000</v>
      </c>
      <c r="F219" s="31">
        <v>7689</v>
      </c>
      <c r="G219" s="87">
        <f>F219/E219</f>
        <v>3.8445</v>
      </c>
      <c r="H219" s="120">
        <f>F219/F$401</f>
        <v>0.0003778927112020443</v>
      </c>
    </row>
    <row r="220" spans="1:8" ht="12.75">
      <c r="A220" s="13">
        <f t="shared" si="7"/>
        <v>161</v>
      </c>
      <c r="B220" s="54"/>
      <c r="C220" s="9" t="s">
        <v>112</v>
      </c>
      <c r="D220" s="31">
        <v>0</v>
      </c>
      <c r="E220" s="31">
        <v>0</v>
      </c>
      <c r="F220" s="31">
        <v>317</v>
      </c>
      <c r="G220" s="87"/>
      <c r="H220" s="120">
        <f>F220/F$401</f>
        <v>1.5579657881525303E-05</v>
      </c>
    </row>
    <row r="221" spans="1:8" ht="12.75">
      <c r="A221" s="13">
        <f t="shared" si="7"/>
        <v>162</v>
      </c>
      <c r="B221" s="54" t="s">
        <v>143</v>
      </c>
      <c r="C221" s="9" t="s">
        <v>68</v>
      </c>
      <c r="D221" s="31"/>
      <c r="E221" s="31"/>
      <c r="F221" s="31"/>
      <c r="G221" s="87"/>
      <c r="H221" s="120"/>
    </row>
    <row r="222" spans="1:8" ht="12.75">
      <c r="A222" s="13">
        <f t="shared" si="7"/>
        <v>163</v>
      </c>
      <c r="B222" s="9"/>
      <c r="C222" s="9" t="s">
        <v>59</v>
      </c>
      <c r="D222" s="31">
        <v>37000</v>
      </c>
      <c r="E222" s="31">
        <v>52800</v>
      </c>
      <c r="F222" s="31">
        <v>25445</v>
      </c>
      <c r="G222" s="87">
        <f>F222/E222</f>
        <v>0.4819128787878788</v>
      </c>
      <c r="H222" s="120">
        <f>F222/F$401</f>
        <v>0.0012505501413104458</v>
      </c>
    </row>
    <row r="223" spans="1:8" s="3" customFormat="1" ht="12.75">
      <c r="A223" s="13">
        <f t="shared" si="7"/>
        <v>164</v>
      </c>
      <c r="B223" s="18">
        <v>75616</v>
      </c>
      <c r="C223" s="27" t="s">
        <v>45</v>
      </c>
      <c r="D223" s="25"/>
      <c r="E223" s="25"/>
      <c r="F223" s="25"/>
      <c r="G223" s="89"/>
      <c r="H223" s="116"/>
    </row>
    <row r="224" spans="1:8" s="3" customFormat="1" ht="12.75">
      <c r="A224" s="13">
        <f t="shared" si="7"/>
        <v>165</v>
      </c>
      <c r="B224" s="18"/>
      <c r="C224" s="27" t="s">
        <v>208</v>
      </c>
      <c r="D224" s="25"/>
      <c r="E224" s="25"/>
      <c r="F224" s="25"/>
      <c r="G224" s="89"/>
      <c r="H224" s="116"/>
    </row>
    <row r="225" spans="1:8" s="3" customFormat="1" ht="12.75">
      <c r="A225" s="13">
        <f t="shared" si="7"/>
        <v>166</v>
      </c>
      <c r="B225" s="18"/>
      <c r="C225" s="27" t="s">
        <v>209</v>
      </c>
      <c r="D225" s="25"/>
      <c r="E225" s="25"/>
      <c r="F225" s="25"/>
      <c r="G225" s="89"/>
      <c r="H225" s="116"/>
    </row>
    <row r="226" spans="1:8" s="3" customFormat="1" ht="12.75">
      <c r="A226" s="13">
        <f t="shared" si="7"/>
        <v>167</v>
      </c>
      <c r="B226" s="18"/>
      <c r="C226" s="27" t="s">
        <v>210</v>
      </c>
      <c r="D226" s="25">
        <f>D227+D228+D229+D230+D231+D232+D233+D234+D235+D240</f>
        <v>2026138</v>
      </c>
      <c r="E226" s="25">
        <f>E227+E228+E229+E230+E231+E232+E233+E234+E235+E240</f>
        <v>2150338</v>
      </c>
      <c r="F226" s="25">
        <f>F227+F228+F229+F230+F231+F232+F233+F234+F235+F240</f>
        <v>2404896</v>
      </c>
      <c r="G226" s="89">
        <f>F226/E226</f>
        <v>1.1183804592580329</v>
      </c>
      <c r="H226" s="116">
        <f aca="true" t="shared" si="10" ref="H226:H235">F226/F$401</f>
        <v>0.11819387041214093</v>
      </c>
    </row>
    <row r="227" spans="1:8" ht="12.75">
      <c r="A227" s="13">
        <f t="shared" si="7"/>
        <v>168</v>
      </c>
      <c r="B227" s="54" t="s">
        <v>153</v>
      </c>
      <c r="C227" s="9" t="s">
        <v>23</v>
      </c>
      <c r="D227" s="31">
        <v>1284788</v>
      </c>
      <c r="E227" s="31">
        <v>1305448</v>
      </c>
      <c r="F227" s="31">
        <v>1288638</v>
      </c>
      <c r="G227" s="87">
        <f>F227/E227</f>
        <v>0.9871231944895545</v>
      </c>
      <c r="H227" s="120">
        <f t="shared" si="10"/>
        <v>0.06333293114552997</v>
      </c>
    </row>
    <row r="228" spans="1:8" ht="12.75">
      <c r="A228" s="13">
        <f t="shared" si="7"/>
        <v>169</v>
      </c>
      <c r="B228" s="54" t="s">
        <v>154</v>
      </c>
      <c r="C228" s="9" t="s">
        <v>21</v>
      </c>
      <c r="D228" s="31">
        <v>700</v>
      </c>
      <c r="E228" s="31">
        <v>4290</v>
      </c>
      <c r="F228" s="31">
        <v>5202</v>
      </c>
      <c r="G228" s="87">
        <f aca="true" t="shared" si="11" ref="G228:G235">F228/E228</f>
        <v>1.2125874125874125</v>
      </c>
      <c r="H228" s="120">
        <f t="shared" si="10"/>
        <v>0.0002556636602514026</v>
      </c>
    </row>
    <row r="229" spans="1:8" ht="12.75">
      <c r="A229" s="13">
        <f t="shared" si="7"/>
        <v>170</v>
      </c>
      <c r="B229" s="54" t="s">
        <v>155</v>
      </c>
      <c r="C229" s="9" t="s">
        <v>22</v>
      </c>
      <c r="D229" s="31">
        <v>50</v>
      </c>
      <c r="E229" s="31">
        <v>0</v>
      </c>
      <c r="F229" s="31">
        <v>0</v>
      </c>
      <c r="G229" s="87"/>
      <c r="H229" s="120">
        <f t="shared" si="10"/>
        <v>0</v>
      </c>
    </row>
    <row r="230" spans="1:8" ht="12.75">
      <c r="A230" s="13">
        <f t="shared" si="7"/>
        <v>171</v>
      </c>
      <c r="B230" s="54" t="s">
        <v>156</v>
      </c>
      <c r="C230" s="9" t="s">
        <v>24</v>
      </c>
      <c r="D230" s="31">
        <v>59000</v>
      </c>
      <c r="E230" s="31">
        <v>59000</v>
      </c>
      <c r="F230" s="31">
        <v>53984</v>
      </c>
      <c r="G230" s="87">
        <f t="shared" si="11"/>
        <v>0.9149830508474577</v>
      </c>
      <c r="H230" s="120">
        <f t="shared" si="10"/>
        <v>0.002653161675319438</v>
      </c>
    </row>
    <row r="231" spans="1:8" ht="12.75">
      <c r="A231" s="13">
        <f t="shared" si="7"/>
        <v>172</v>
      </c>
      <c r="B231" s="54" t="s">
        <v>157</v>
      </c>
      <c r="C231" s="9" t="s">
        <v>26</v>
      </c>
      <c r="D231" s="31">
        <v>143200</v>
      </c>
      <c r="E231" s="31">
        <v>143200</v>
      </c>
      <c r="F231" s="31">
        <v>48452</v>
      </c>
      <c r="G231" s="87">
        <f t="shared" si="11"/>
        <v>0.3383519553072626</v>
      </c>
      <c r="H231" s="120">
        <f t="shared" si="10"/>
        <v>0.0023812794437718106</v>
      </c>
    </row>
    <row r="232" spans="1:8" ht="12.75">
      <c r="A232" s="13">
        <f t="shared" si="7"/>
        <v>173</v>
      </c>
      <c r="B232" s="54" t="s">
        <v>158</v>
      </c>
      <c r="C232" s="9" t="s">
        <v>27</v>
      </c>
      <c r="D232" s="31">
        <v>7000</v>
      </c>
      <c r="E232" s="31">
        <v>7000</v>
      </c>
      <c r="F232" s="31">
        <v>6247</v>
      </c>
      <c r="G232" s="87">
        <f t="shared" si="11"/>
        <v>0.8924285714285715</v>
      </c>
      <c r="H232" s="120">
        <f t="shared" si="10"/>
        <v>0.00030702246935611534</v>
      </c>
    </row>
    <row r="233" spans="1:8" ht="12.75">
      <c r="A233" s="13">
        <f t="shared" si="7"/>
        <v>174</v>
      </c>
      <c r="B233" s="54" t="s">
        <v>159</v>
      </c>
      <c r="C233" s="9" t="s">
        <v>77</v>
      </c>
      <c r="D233" s="31">
        <v>240000</v>
      </c>
      <c r="E233" s="31">
        <v>240000</v>
      </c>
      <c r="F233" s="31">
        <v>237998</v>
      </c>
      <c r="G233" s="87">
        <f t="shared" si="11"/>
        <v>0.9916583333333333</v>
      </c>
      <c r="H233" s="120">
        <f t="shared" si="10"/>
        <v>0.01169693191320902</v>
      </c>
    </row>
    <row r="234" spans="1:8" ht="12.75">
      <c r="A234" s="13">
        <f t="shared" si="7"/>
        <v>175</v>
      </c>
      <c r="B234" s="54" t="s">
        <v>160</v>
      </c>
      <c r="C234" s="9" t="s">
        <v>109</v>
      </c>
      <c r="D234" s="31">
        <v>270000</v>
      </c>
      <c r="E234" s="31">
        <v>370000</v>
      </c>
      <c r="F234" s="31">
        <v>735591</v>
      </c>
      <c r="G234" s="87">
        <f t="shared" si="11"/>
        <v>1.9880837837837837</v>
      </c>
      <c r="H234" s="120">
        <f t="shared" si="10"/>
        <v>0.03615222751018637</v>
      </c>
    </row>
    <row r="235" spans="1:8" ht="12.75">
      <c r="A235" s="13">
        <f t="shared" si="7"/>
        <v>176</v>
      </c>
      <c r="B235" s="54" t="s">
        <v>137</v>
      </c>
      <c r="C235" s="9" t="s">
        <v>61</v>
      </c>
      <c r="D235" s="31">
        <f>SUM(D237:D238)</f>
        <v>8400</v>
      </c>
      <c r="E235" s="31">
        <f>SUM(E237:E238)</f>
        <v>8400</v>
      </c>
      <c r="F235" s="31">
        <f>SUM(F237:F238)</f>
        <v>8069</v>
      </c>
      <c r="G235" s="87">
        <f t="shared" si="11"/>
        <v>0.9605952380952381</v>
      </c>
      <c r="H235" s="120">
        <f t="shared" si="10"/>
        <v>0.0003965686417855762</v>
      </c>
    </row>
    <row r="236" spans="1:8" ht="12.75">
      <c r="A236" s="13">
        <f t="shared" si="7"/>
        <v>177</v>
      </c>
      <c r="B236" s="54"/>
      <c r="C236" s="9" t="s">
        <v>10</v>
      </c>
      <c r="D236" s="31"/>
      <c r="E236" s="31"/>
      <c r="F236" s="31"/>
      <c r="G236" s="87"/>
      <c r="H236" s="120"/>
    </row>
    <row r="237" spans="1:8" ht="12.75">
      <c r="A237" s="13">
        <f t="shared" si="7"/>
        <v>178</v>
      </c>
      <c r="B237" s="54"/>
      <c r="C237" s="9" t="s">
        <v>25</v>
      </c>
      <c r="D237" s="31">
        <v>2000</v>
      </c>
      <c r="E237" s="31">
        <v>2000</v>
      </c>
      <c r="F237" s="31">
        <v>0</v>
      </c>
      <c r="G237" s="87">
        <f>F237/E237</f>
        <v>0</v>
      </c>
      <c r="H237" s="120">
        <f>F237/F$401</f>
        <v>0</v>
      </c>
    </row>
    <row r="238" spans="1:8" ht="12.75">
      <c r="A238" s="13">
        <f t="shared" si="7"/>
        <v>179</v>
      </c>
      <c r="B238" s="54"/>
      <c r="C238" s="9" t="s">
        <v>112</v>
      </c>
      <c r="D238" s="31">
        <v>6400</v>
      </c>
      <c r="E238" s="31">
        <v>6400</v>
      </c>
      <c r="F238" s="31">
        <v>8069</v>
      </c>
      <c r="G238" s="87">
        <f>F238/E238</f>
        <v>1.26078125</v>
      </c>
      <c r="H238" s="120">
        <f>F238/F$401</f>
        <v>0.0003965686417855762</v>
      </c>
    </row>
    <row r="239" spans="1:8" ht="12.75">
      <c r="A239" s="13">
        <f t="shared" si="7"/>
        <v>180</v>
      </c>
      <c r="B239" s="54" t="s">
        <v>143</v>
      </c>
      <c r="C239" s="9" t="s">
        <v>68</v>
      </c>
      <c r="D239" s="31"/>
      <c r="E239" s="31"/>
      <c r="F239" s="31"/>
      <c r="G239" s="87"/>
      <c r="H239" s="120"/>
    </row>
    <row r="240" spans="1:8" ht="12.75">
      <c r="A240" s="13">
        <f t="shared" si="7"/>
        <v>181</v>
      </c>
      <c r="B240" s="9"/>
      <c r="C240" s="9" t="s">
        <v>59</v>
      </c>
      <c r="D240" s="31">
        <v>13000</v>
      </c>
      <c r="E240" s="31">
        <v>13000</v>
      </c>
      <c r="F240" s="31">
        <v>20715</v>
      </c>
      <c r="G240" s="87">
        <f>F240/E240</f>
        <v>1.5934615384615385</v>
      </c>
      <c r="H240" s="120">
        <f>F240/F$401</f>
        <v>0.0010180839527312198</v>
      </c>
    </row>
    <row r="241" spans="1:8" s="3" customFormat="1" ht="12.75">
      <c r="A241" s="13">
        <f t="shared" si="7"/>
        <v>182</v>
      </c>
      <c r="B241" s="18">
        <v>75618</v>
      </c>
      <c r="C241" s="19" t="s">
        <v>110</v>
      </c>
      <c r="D241" s="25"/>
      <c r="E241" s="25"/>
      <c r="F241" s="25"/>
      <c r="G241" s="89"/>
      <c r="H241" s="116"/>
    </row>
    <row r="242" spans="1:8" s="3" customFormat="1" ht="12.75">
      <c r="A242" s="13">
        <f t="shared" si="7"/>
        <v>183</v>
      </c>
      <c r="B242" s="18"/>
      <c r="C242" s="65" t="s">
        <v>131</v>
      </c>
      <c r="D242" s="25">
        <f>D243+D245+D246</f>
        <v>340000</v>
      </c>
      <c r="E242" s="25">
        <f>E243+E245+E246</f>
        <v>340000</v>
      </c>
      <c r="F242" s="25">
        <f>F243+F245+F246</f>
        <v>398493</v>
      </c>
      <c r="G242" s="89">
        <f>F242/E242</f>
        <v>1.1720382352941177</v>
      </c>
      <c r="H242" s="116">
        <f>F242/F$401</f>
        <v>0.019584809489535213</v>
      </c>
    </row>
    <row r="243" spans="1:8" ht="12.75">
      <c r="A243" s="13">
        <f t="shared" si="7"/>
        <v>184</v>
      </c>
      <c r="B243" s="54" t="s">
        <v>161</v>
      </c>
      <c r="C243" s="9" t="s">
        <v>78</v>
      </c>
      <c r="D243" s="31">
        <f>40000+10000</f>
        <v>50000</v>
      </c>
      <c r="E243" s="31">
        <v>50000</v>
      </c>
      <c r="F243" s="31">
        <v>42638</v>
      </c>
      <c r="G243" s="87">
        <f>F243/E243</f>
        <v>0.85276</v>
      </c>
      <c r="H243" s="120">
        <f>F243/F$401</f>
        <v>0.0020955377058437725</v>
      </c>
    </row>
    <row r="244" spans="1:8" ht="12.75">
      <c r="A244" s="13">
        <f t="shared" si="7"/>
        <v>185</v>
      </c>
      <c r="B244" s="54" t="s">
        <v>162</v>
      </c>
      <c r="C244" s="9" t="s">
        <v>124</v>
      </c>
      <c r="D244" s="31"/>
      <c r="E244" s="31"/>
      <c r="F244" s="31"/>
      <c r="G244" s="87"/>
      <c r="H244" s="120"/>
    </row>
    <row r="245" spans="1:8" ht="12.75">
      <c r="A245" s="13">
        <f t="shared" si="7"/>
        <v>186</v>
      </c>
      <c r="B245" s="54"/>
      <c r="C245" s="9" t="s">
        <v>125</v>
      </c>
      <c r="D245" s="31">
        <v>290000</v>
      </c>
      <c r="E245" s="31">
        <v>290000</v>
      </c>
      <c r="F245" s="31">
        <v>355845</v>
      </c>
      <c r="G245" s="87">
        <f>F245/E245</f>
        <v>1.227051724137931</v>
      </c>
      <c r="H245" s="120">
        <f>F245/F$401</f>
        <v>0.017488780311833978</v>
      </c>
    </row>
    <row r="246" spans="1:8" ht="12.75">
      <c r="A246" s="13">
        <f t="shared" si="7"/>
        <v>187</v>
      </c>
      <c r="B246" s="54" t="s">
        <v>143</v>
      </c>
      <c r="C246" s="9" t="s">
        <v>118</v>
      </c>
      <c r="D246" s="31">
        <v>0</v>
      </c>
      <c r="E246" s="31">
        <v>0</v>
      </c>
      <c r="F246" s="31">
        <v>10</v>
      </c>
      <c r="G246" s="87"/>
      <c r="H246" s="120">
        <f>F246/F$401</f>
        <v>4.91471857461366E-07</v>
      </c>
    </row>
    <row r="247" spans="1:8" s="52" customFormat="1" ht="12.75">
      <c r="A247" s="13">
        <f t="shared" si="7"/>
        <v>188</v>
      </c>
      <c r="B247" s="53">
        <v>75621</v>
      </c>
      <c r="C247" s="50" t="s">
        <v>98</v>
      </c>
      <c r="D247" s="51"/>
      <c r="E247" s="51"/>
      <c r="F247" s="51"/>
      <c r="G247" s="89"/>
      <c r="H247" s="116"/>
    </row>
    <row r="248" spans="1:8" s="52" customFormat="1" ht="12.75">
      <c r="A248" s="13">
        <f t="shared" si="7"/>
        <v>189</v>
      </c>
      <c r="B248" s="58"/>
      <c r="C248" s="50" t="s">
        <v>97</v>
      </c>
      <c r="D248" s="51">
        <f>SUM(D249:D250)</f>
        <v>2073187</v>
      </c>
      <c r="E248" s="51">
        <f>SUM(E249:E250)</f>
        <v>2086736</v>
      </c>
      <c r="F248" s="51">
        <f>SUM(F249:F250)</f>
        <v>2251240</v>
      </c>
      <c r="G248" s="89">
        <f>F248/E248</f>
        <v>1.0788331633709296</v>
      </c>
      <c r="H248" s="116">
        <f>F248/F$401</f>
        <v>0.11064211043913257</v>
      </c>
    </row>
    <row r="249" spans="1:8" s="63" customFormat="1" ht="12.75">
      <c r="A249" s="13">
        <f t="shared" si="7"/>
        <v>190</v>
      </c>
      <c r="B249" s="57" t="s">
        <v>163</v>
      </c>
      <c r="C249" s="56" t="s">
        <v>94</v>
      </c>
      <c r="D249" s="62">
        <v>2023187</v>
      </c>
      <c r="E249" s="62">
        <v>2036736</v>
      </c>
      <c r="F249" s="62">
        <v>2112003</v>
      </c>
      <c r="G249" s="87">
        <f>F249/E249</f>
        <v>1.036954715780543</v>
      </c>
      <c r="H249" s="120">
        <f>F249/F$401</f>
        <v>0.10379900373739774</v>
      </c>
    </row>
    <row r="250" spans="1:8" s="63" customFormat="1" ht="12.75">
      <c r="A250" s="13">
        <f t="shared" si="7"/>
        <v>191</v>
      </c>
      <c r="B250" s="57" t="s">
        <v>164</v>
      </c>
      <c r="C250" s="56" t="s">
        <v>95</v>
      </c>
      <c r="D250" s="62">
        <v>50000</v>
      </c>
      <c r="E250" s="62">
        <v>50000</v>
      </c>
      <c r="F250" s="62">
        <v>139237</v>
      </c>
      <c r="G250" s="87">
        <f>F250/E250</f>
        <v>2.78474</v>
      </c>
      <c r="H250" s="120">
        <f>F250/F$401</f>
        <v>0.006843106701734822</v>
      </c>
    </row>
    <row r="251" spans="1:8" s="4" customFormat="1" ht="15">
      <c r="A251" s="13">
        <f t="shared" si="7"/>
        <v>192</v>
      </c>
      <c r="B251" s="16">
        <v>758</v>
      </c>
      <c r="C251" s="17" t="s">
        <v>133</v>
      </c>
      <c r="D251" s="24">
        <f>D253+D256+++D258</f>
        <v>2610718</v>
      </c>
      <c r="E251" s="24">
        <f>E253+E256+++E258</f>
        <v>2538129</v>
      </c>
      <c r="F251" s="24">
        <f>F253+F256+++F258</f>
        <v>2537330</v>
      </c>
      <c r="G251" s="89">
        <f>F251/E251</f>
        <v>0.9996852011855978</v>
      </c>
      <c r="H251" s="116">
        <f>F251/F$401</f>
        <v>0.12470262880924478</v>
      </c>
    </row>
    <row r="252" spans="1:8" s="3" customFormat="1" ht="12.75">
      <c r="A252" s="13">
        <f t="shared" si="7"/>
        <v>193</v>
      </c>
      <c r="B252" s="22">
        <v>75801</v>
      </c>
      <c r="C252" s="19" t="s">
        <v>48</v>
      </c>
      <c r="D252" s="25"/>
      <c r="E252" s="25"/>
      <c r="F252" s="25"/>
      <c r="G252" s="89"/>
      <c r="H252" s="116"/>
    </row>
    <row r="253" spans="1:8" s="3" customFormat="1" ht="12.75">
      <c r="A253" s="13">
        <f t="shared" si="7"/>
        <v>194</v>
      </c>
      <c r="B253" s="22"/>
      <c r="C253" s="19" t="s">
        <v>49</v>
      </c>
      <c r="D253" s="25">
        <f>D254</f>
        <v>2159429</v>
      </c>
      <c r="E253" s="25">
        <f>E254</f>
        <v>2086840</v>
      </c>
      <c r="F253" s="25">
        <f>F254</f>
        <v>2086840</v>
      </c>
      <c r="G253" s="89">
        <f>F253/E253</f>
        <v>1</v>
      </c>
      <c r="H253" s="116">
        <f>F253/F$401</f>
        <v>0.1025623131024677</v>
      </c>
    </row>
    <row r="254" spans="1:8" s="6" customFormat="1" ht="12.75">
      <c r="A254" s="13">
        <f t="shared" si="7"/>
        <v>195</v>
      </c>
      <c r="B254" s="23">
        <v>2920</v>
      </c>
      <c r="C254" s="13" t="s">
        <v>29</v>
      </c>
      <c r="D254" s="39">
        <v>2159429</v>
      </c>
      <c r="E254" s="39">
        <v>2086840</v>
      </c>
      <c r="F254" s="39">
        <v>2086840</v>
      </c>
      <c r="G254" s="87">
        <f>F254/E254</f>
        <v>1</v>
      </c>
      <c r="H254" s="120">
        <f>F254/F$401</f>
        <v>0.1025623131024677</v>
      </c>
    </row>
    <row r="255" spans="1:8" s="52" customFormat="1" ht="12.75">
      <c r="A255" s="13">
        <f t="shared" si="7"/>
        <v>196</v>
      </c>
      <c r="B255" s="53">
        <v>75807</v>
      </c>
      <c r="C255" s="65" t="s">
        <v>140</v>
      </c>
      <c r="D255" s="51"/>
      <c r="E255" s="51"/>
      <c r="F255" s="51"/>
      <c r="G255" s="89"/>
      <c r="H255" s="116"/>
    </row>
    <row r="256" spans="1:8" ht="12.75">
      <c r="A256" s="13">
        <f t="shared" si="7"/>
        <v>197</v>
      </c>
      <c r="B256" s="9"/>
      <c r="C256" s="50" t="s">
        <v>50</v>
      </c>
      <c r="D256" s="51">
        <f>D257</f>
        <v>451289</v>
      </c>
      <c r="E256" s="51">
        <f>E257</f>
        <v>451289</v>
      </c>
      <c r="F256" s="51">
        <f>F257</f>
        <v>451289</v>
      </c>
      <c r="G256" s="89">
        <f>F256/E256</f>
        <v>1</v>
      </c>
      <c r="H256" s="116">
        <f>F256/F$401</f>
        <v>0.02217958430818824</v>
      </c>
    </row>
    <row r="257" spans="1:8" ht="12.75">
      <c r="A257" s="13">
        <f t="shared" si="7"/>
        <v>198</v>
      </c>
      <c r="B257" s="9">
        <v>2920</v>
      </c>
      <c r="C257" s="13" t="s">
        <v>29</v>
      </c>
      <c r="D257" s="31">
        <v>451289</v>
      </c>
      <c r="E257" s="31">
        <v>451289</v>
      </c>
      <c r="F257" s="31">
        <v>451289</v>
      </c>
      <c r="G257" s="87">
        <f>F257/E257</f>
        <v>1</v>
      </c>
      <c r="H257" s="120">
        <f>F257/F$401</f>
        <v>0.02217958430818824</v>
      </c>
    </row>
    <row r="258" spans="1:8" s="3" customFormat="1" ht="12.75">
      <c r="A258" s="13">
        <f t="shared" si="7"/>
        <v>199</v>
      </c>
      <c r="B258" s="22">
        <v>75814</v>
      </c>
      <c r="C258" s="19" t="s">
        <v>30</v>
      </c>
      <c r="D258" s="25">
        <f>SUM(D261:D266)</f>
        <v>0</v>
      </c>
      <c r="E258" s="25">
        <f>SUM(E261:E266)</f>
        <v>0</v>
      </c>
      <c r="F258" s="25">
        <f>SUM(F261:F266)</f>
        <v>-799</v>
      </c>
      <c r="G258" s="89"/>
      <c r="H258" s="116"/>
    </row>
    <row r="259" spans="1:8" s="63" customFormat="1" ht="12.75">
      <c r="A259" s="13">
        <f t="shared" si="7"/>
        <v>200</v>
      </c>
      <c r="B259" s="54" t="s">
        <v>152</v>
      </c>
      <c r="C259" s="9" t="s">
        <v>75</v>
      </c>
      <c r="D259" s="62"/>
      <c r="E259" s="62"/>
      <c r="F259" s="62"/>
      <c r="G259" s="89"/>
      <c r="H259" s="116"/>
    </row>
    <row r="260" spans="1:8" s="63" customFormat="1" ht="12.75">
      <c r="A260" s="13">
        <f aca="true" t="shared" si="12" ref="A260:A323">A259+1</f>
        <v>201</v>
      </c>
      <c r="B260" s="54"/>
      <c r="C260" s="9" t="s">
        <v>96</v>
      </c>
      <c r="D260" s="62"/>
      <c r="E260" s="62"/>
      <c r="F260" s="62"/>
      <c r="G260" s="89"/>
      <c r="H260" s="116"/>
    </row>
    <row r="261" spans="1:8" s="63" customFormat="1" ht="12.75">
      <c r="A261" s="13">
        <f t="shared" si="12"/>
        <v>202</v>
      </c>
      <c r="B261" s="54"/>
      <c r="C261" s="9" t="s">
        <v>76</v>
      </c>
      <c r="D261" s="62">
        <v>0</v>
      </c>
      <c r="E261" s="62">
        <v>0</v>
      </c>
      <c r="F261" s="62">
        <v>0</v>
      </c>
      <c r="G261" s="89"/>
      <c r="H261" s="116"/>
    </row>
    <row r="262" spans="1:8" s="63" customFormat="1" ht="12.75">
      <c r="A262" s="13">
        <f t="shared" si="12"/>
        <v>203</v>
      </c>
      <c r="B262" s="57" t="s">
        <v>157</v>
      </c>
      <c r="C262" s="9" t="s">
        <v>26</v>
      </c>
      <c r="D262" s="62">
        <v>0</v>
      </c>
      <c r="E262" s="62">
        <v>0</v>
      </c>
      <c r="F262" s="62">
        <v>0</v>
      </c>
      <c r="G262" s="89"/>
      <c r="H262" s="116"/>
    </row>
    <row r="263" spans="1:8" s="63" customFormat="1" ht="12.75">
      <c r="A263" s="13">
        <f t="shared" si="12"/>
        <v>204</v>
      </c>
      <c r="B263" s="57" t="s">
        <v>161</v>
      </c>
      <c r="C263" s="56" t="s">
        <v>78</v>
      </c>
      <c r="D263" s="62">
        <v>0</v>
      </c>
      <c r="E263" s="62">
        <v>0</v>
      </c>
      <c r="F263" s="62">
        <v>-799</v>
      </c>
      <c r="G263" s="89"/>
      <c r="H263" s="116"/>
    </row>
    <row r="264" spans="1:8" s="63" customFormat="1" ht="12.75">
      <c r="A264" s="13">
        <f t="shared" si="12"/>
        <v>205</v>
      </c>
      <c r="B264" s="57" t="s">
        <v>160</v>
      </c>
      <c r="C264" s="56" t="s">
        <v>109</v>
      </c>
      <c r="D264" s="62">
        <v>0</v>
      </c>
      <c r="E264" s="62">
        <v>0</v>
      </c>
      <c r="F264" s="62">
        <v>0</v>
      </c>
      <c r="G264" s="89"/>
      <c r="H264" s="116"/>
    </row>
    <row r="265" spans="1:8" s="63" customFormat="1" ht="12.75">
      <c r="A265" s="13">
        <f t="shared" si="12"/>
        <v>206</v>
      </c>
      <c r="B265" s="57" t="s">
        <v>143</v>
      </c>
      <c r="C265" s="9" t="s">
        <v>68</v>
      </c>
      <c r="D265" s="62"/>
      <c r="E265" s="62"/>
      <c r="F265" s="62"/>
      <c r="G265" s="89"/>
      <c r="H265" s="116"/>
    </row>
    <row r="266" spans="1:8" s="63" customFormat="1" ht="12.75">
      <c r="A266" s="13">
        <f t="shared" si="12"/>
        <v>207</v>
      </c>
      <c r="B266" s="57"/>
      <c r="C266" s="9" t="s">
        <v>59</v>
      </c>
      <c r="D266" s="62">
        <v>0</v>
      </c>
      <c r="E266" s="62">
        <v>0</v>
      </c>
      <c r="F266" s="62">
        <v>0</v>
      </c>
      <c r="G266" s="89"/>
      <c r="H266" s="116"/>
    </row>
    <row r="267" spans="1:8" s="4" customFormat="1" ht="15">
      <c r="A267" s="13">
        <f t="shared" si="12"/>
        <v>208</v>
      </c>
      <c r="B267" s="16">
        <v>801</v>
      </c>
      <c r="C267" s="20" t="s">
        <v>16</v>
      </c>
      <c r="D267" s="24">
        <f>D268+D299+D291+D308</f>
        <v>438070</v>
      </c>
      <c r="E267" s="24">
        <f>E268+E299+E291+E308</f>
        <v>492173</v>
      </c>
      <c r="F267" s="24">
        <f>F268+F299+F291+F308</f>
        <v>492460</v>
      </c>
      <c r="G267" s="89">
        <f>F267/E267</f>
        <v>1.0005831282902558</v>
      </c>
      <c r="H267" s="116">
        <f>F267/F$401</f>
        <v>0.02420302309254243</v>
      </c>
    </row>
    <row r="268" spans="1:8" s="3" customFormat="1" ht="12.75">
      <c r="A268" s="13">
        <f t="shared" si="12"/>
        <v>209</v>
      </c>
      <c r="B268" s="18">
        <v>80101</v>
      </c>
      <c r="C268" s="19" t="s">
        <v>17</v>
      </c>
      <c r="D268" s="25">
        <f>D269+D276+D280+D284+D286+D287+D290</f>
        <v>146250</v>
      </c>
      <c r="E268" s="25">
        <f>E269+E276+E280+E284+E286+E287+E290</f>
        <v>158834</v>
      </c>
      <c r="F268" s="25">
        <f>F269+F276+F280+F284+F286+F287+F290</f>
        <v>157847</v>
      </c>
      <c r="G268" s="89">
        <f>F268/E268</f>
        <v>0.993785965221552</v>
      </c>
      <c r="H268" s="116">
        <f>F268/F$401</f>
        <v>0.007757735828470424</v>
      </c>
    </row>
    <row r="269" spans="1:8" s="63" customFormat="1" ht="12.75">
      <c r="A269" s="13">
        <f t="shared" si="12"/>
        <v>210</v>
      </c>
      <c r="B269" s="57" t="s">
        <v>137</v>
      </c>
      <c r="C269" s="56" t="s">
        <v>228</v>
      </c>
      <c r="D269" s="62">
        <v>200</v>
      </c>
      <c r="E269" s="62">
        <v>200</v>
      </c>
      <c r="F269" s="62">
        <v>318</v>
      </c>
      <c r="G269" s="87">
        <f>F269/E269</f>
        <v>1.59</v>
      </c>
      <c r="H269" s="120">
        <f>F269/F$401</f>
        <v>1.562880506727144E-05</v>
      </c>
    </row>
    <row r="270" spans="1:8" s="63" customFormat="1" ht="12.75">
      <c r="A270" s="13">
        <f t="shared" si="12"/>
        <v>211</v>
      </c>
      <c r="B270" s="57"/>
      <c r="C270" s="56"/>
      <c r="D270" s="62"/>
      <c r="E270" s="62"/>
      <c r="F270" s="62"/>
      <c r="G270" s="87"/>
      <c r="H270" s="120"/>
    </row>
    <row r="271" spans="1:8" s="63" customFormat="1" ht="12.75">
      <c r="A271" s="13">
        <f t="shared" si="12"/>
        <v>212</v>
      </c>
      <c r="B271" s="57"/>
      <c r="C271" s="56"/>
      <c r="D271" s="62"/>
      <c r="E271" s="62"/>
      <c r="F271" s="62"/>
      <c r="G271" s="87"/>
      <c r="H271" s="120"/>
    </row>
    <row r="272" spans="1:8" s="63" customFormat="1" ht="12.75">
      <c r="A272" s="13">
        <f t="shared" si="12"/>
        <v>213</v>
      </c>
      <c r="B272" s="57"/>
      <c r="C272" s="56"/>
      <c r="D272" s="62"/>
      <c r="E272" s="62"/>
      <c r="F272" s="62"/>
      <c r="G272" s="87"/>
      <c r="H272" s="120"/>
    </row>
    <row r="273" spans="1:8" ht="12.75">
      <c r="A273" s="13">
        <f t="shared" si="12"/>
        <v>214</v>
      </c>
      <c r="B273" s="54" t="s">
        <v>145</v>
      </c>
      <c r="C273" s="9" t="s">
        <v>60</v>
      </c>
      <c r="D273" s="31"/>
      <c r="E273" s="31"/>
      <c r="F273" s="31"/>
      <c r="G273" s="87"/>
      <c r="H273" s="120"/>
    </row>
    <row r="274" spans="1:8" ht="12.75">
      <c r="A274" s="13">
        <f t="shared" si="12"/>
        <v>215</v>
      </c>
      <c r="B274" s="54"/>
      <c r="C274" s="55" t="s">
        <v>128</v>
      </c>
      <c r="D274" s="31"/>
      <c r="E274" s="31"/>
      <c r="F274" s="31"/>
      <c r="G274" s="87"/>
      <c r="H274" s="120"/>
    </row>
    <row r="275" spans="1:8" ht="12.75">
      <c r="A275" s="13">
        <f t="shared" si="12"/>
        <v>216</v>
      </c>
      <c r="B275" s="54"/>
      <c r="C275" s="9" t="s">
        <v>129</v>
      </c>
      <c r="D275" s="31"/>
      <c r="E275" s="31"/>
      <c r="F275" s="31"/>
      <c r="G275" s="87"/>
      <c r="H275" s="120"/>
    </row>
    <row r="276" spans="1:8" ht="12.75">
      <c r="A276" s="13">
        <f t="shared" si="12"/>
        <v>217</v>
      </c>
      <c r="B276" s="54"/>
      <c r="C276" s="9" t="s">
        <v>130</v>
      </c>
      <c r="D276" s="31">
        <f>SUM(D278:D279)</f>
        <v>23000</v>
      </c>
      <c r="E276" s="31">
        <f>SUM(E278:E279)</f>
        <v>23900</v>
      </c>
      <c r="F276" s="31">
        <f>SUM(F278:F279)</f>
        <v>20620</v>
      </c>
      <c r="G276" s="87">
        <f>F276/E276</f>
        <v>0.8627615062761507</v>
      </c>
      <c r="H276" s="120">
        <f>F276/F$401</f>
        <v>0.0010134149700853367</v>
      </c>
    </row>
    <row r="277" spans="1:8" ht="12.75">
      <c r="A277" s="13">
        <f t="shared" si="12"/>
        <v>218</v>
      </c>
      <c r="B277" s="9"/>
      <c r="C277" s="9" t="s">
        <v>10</v>
      </c>
      <c r="D277" s="31"/>
      <c r="E277" s="31"/>
      <c r="F277" s="31"/>
      <c r="G277" s="87"/>
      <c r="H277" s="120"/>
    </row>
    <row r="278" spans="1:8" ht="12.75">
      <c r="A278" s="13">
        <f t="shared" si="12"/>
        <v>219</v>
      </c>
      <c r="B278" s="9"/>
      <c r="C278" s="9" t="s">
        <v>89</v>
      </c>
      <c r="D278" s="31">
        <v>11000</v>
      </c>
      <c r="E278" s="31">
        <v>11000</v>
      </c>
      <c r="F278" s="31">
        <v>7611</v>
      </c>
      <c r="G278" s="87">
        <f>F278/E278</f>
        <v>0.6919090909090909</v>
      </c>
      <c r="H278" s="120">
        <f>F278/F$401</f>
        <v>0.0003740592307138457</v>
      </c>
    </row>
    <row r="279" spans="1:8" ht="12.75">
      <c r="A279" s="13">
        <f t="shared" si="12"/>
        <v>220</v>
      </c>
      <c r="B279" s="9"/>
      <c r="C279" s="9" t="s">
        <v>90</v>
      </c>
      <c r="D279" s="31">
        <v>12000</v>
      </c>
      <c r="E279" s="31">
        <v>12900</v>
      </c>
      <c r="F279" s="31">
        <v>13009</v>
      </c>
      <c r="G279" s="87">
        <f>F279/E279</f>
        <v>1.0084496124031008</v>
      </c>
      <c r="H279" s="120">
        <f>F279/F$401</f>
        <v>0.0006393557393714911</v>
      </c>
    </row>
    <row r="280" spans="1:8" ht="12.75">
      <c r="A280" s="13">
        <f t="shared" si="12"/>
        <v>221</v>
      </c>
      <c r="B280" s="54" t="s">
        <v>148</v>
      </c>
      <c r="C280" s="9" t="s">
        <v>12</v>
      </c>
      <c r="D280" s="31">
        <f>SUM(D282:D283)</f>
        <v>122050</v>
      </c>
      <c r="E280" s="31">
        <f>SUM(E282:E283)</f>
        <v>130050</v>
      </c>
      <c r="F280" s="31">
        <f>SUM(F282:F283)</f>
        <v>130924</v>
      </c>
      <c r="G280" s="87">
        <f>F280/E280</f>
        <v>1.006720492118416</v>
      </c>
      <c r="H280" s="120">
        <f>F280/F$401</f>
        <v>0.006434546146627188</v>
      </c>
    </row>
    <row r="281" spans="1:8" ht="12.75">
      <c r="A281" s="13">
        <f t="shared" si="12"/>
        <v>222</v>
      </c>
      <c r="B281" s="54"/>
      <c r="C281" s="9" t="s">
        <v>10</v>
      </c>
      <c r="D281" s="31"/>
      <c r="E281" s="31"/>
      <c r="F281" s="31"/>
      <c r="G281" s="87"/>
      <c r="H281" s="120"/>
    </row>
    <row r="282" spans="1:8" ht="12.75">
      <c r="A282" s="13">
        <f t="shared" si="12"/>
        <v>223</v>
      </c>
      <c r="B282" s="54"/>
      <c r="C282" s="9" t="s">
        <v>89</v>
      </c>
      <c r="D282" s="31">
        <v>88500</v>
      </c>
      <c r="E282" s="31">
        <v>96500</v>
      </c>
      <c r="F282" s="31">
        <v>97299</v>
      </c>
      <c r="G282" s="87">
        <f>F282/E282</f>
        <v>1.008279792746114</v>
      </c>
      <c r="H282" s="120">
        <f>F282/F$401</f>
        <v>0.004781972025913345</v>
      </c>
    </row>
    <row r="283" spans="1:8" ht="12.75">
      <c r="A283" s="13">
        <f t="shared" si="12"/>
        <v>224</v>
      </c>
      <c r="B283" s="54"/>
      <c r="C283" s="9" t="s">
        <v>90</v>
      </c>
      <c r="D283" s="31">
        <v>33550</v>
      </c>
      <c r="E283" s="31">
        <v>33550</v>
      </c>
      <c r="F283" s="31">
        <v>33625</v>
      </c>
      <c r="G283" s="87">
        <f>F283/E283</f>
        <v>1.0022354694485842</v>
      </c>
      <c r="H283" s="120">
        <f>F283/F$401</f>
        <v>0.0016525741207138432</v>
      </c>
    </row>
    <row r="284" spans="1:8" ht="12.75">
      <c r="A284" s="13">
        <f t="shared" si="12"/>
        <v>225</v>
      </c>
      <c r="B284" s="54" t="s">
        <v>149</v>
      </c>
      <c r="C284" s="9" t="s">
        <v>211</v>
      </c>
      <c r="D284" s="31">
        <v>500</v>
      </c>
      <c r="E284" s="31">
        <v>500</v>
      </c>
      <c r="F284" s="31">
        <v>481</v>
      </c>
      <c r="G284" s="87">
        <f>F284/E284</f>
        <v>0.962</v>
      </c>
      <c r="H284" s="120">
        <f>F284/F$401</f>
        <v>2.3639796343891707E-05</v>
      </c>
    </row>
    <row r="285" spans="1:8" ht="12.75">
      <c r="A285" s="13">
        <f t="shared" si="12"/>
        <v>226</v>
      </c>
      <c r="B285" s="54" t="s">
        <v>165</v>
      </c>
      <c r="C285" s="9" t="s">
        <v>79</v>
      </c>
      <c r="D285" s="31"/>
      <c r="E285" s="31"/>
      <c r="F285" s="31"/>
      <c r="G285" s="87"/>
      <c r="H285" s="120"/>
    </row>
    <row r="286" spans="1:8" ht="12.75">
      <c r="A286" s="13">
        <f t="shared" si="12"/>
        <v>227</v>
      </c>
      <c r="B286" s="54"/>
      <c r="C286" s="81" t="s">
        <v>243</v>
      </c>
      <c r="D286" s="31">
        <v>0</v>
      </c>
      <c r="E286" s="31">
        <v>2500</v>
      </c>
      <c r="F286" s="31">
        <v>3639</v>
      </c>
      <c r="G286" s="87">
        <f>F286/E286</f>
        <v>1.4556</v>
      </c>
      <c r="H286" s="120">
        <f>F286/F$401</f>
        <v>0.0001788466089301911</v>
      </c>
    </row>
    <row r="287" spans="1:8" ht="12.75">
      <c r="A287" s="13">
        <f t="shared" si="12"/>
        <v>228</v>
      </c>
      <c r="B287" s="54" t="s">
        <v>141</v>
      </c>
      <c r="C287" s="9" t="s">
        <v>244</v>
      </c>
      <c r="D287" s="31">
        <v>500</v>
      </c>
      <c r="E287" s="31">
        <v>800</v>
      </c>
      <c r="F287" s="31">
        <v>981</v>
      </c>
      <c r="G287" s="87">
        <f>F287/E287</f>
        <v>1.22625</v>
      </c>
      <c r="H287" s="120">
        <f>F287/F$401</f>
        <v>4.8213389216960007E-05</v>
      </c>
    </row>
    <row r="288" spans="1:8" ht="12.75">
      <c r="A288" s="13">
        <f t="shared" si="12"/>
        <v>229</v>
      </c>
      <c r="B288" s="57">
        <v>2030</v>
      </c>
      <c r="C288" s="56" t="s">
        <v>84</v>
      </c>
      <c r="D288" s="31"/>
      <c r="E288" s="31"/>
      <c r="F288" s="31"/>
      <c r="G288" s="87"/>
      <c r="H288" s="120"/>
    </row>
    <row r="289" spans="1:8" ht="12.75">
      <c r="A289" s="13">
        <f t="shared" si="12"/>
        <v>230</v>
      </c>
      <c r="B289" s="57"/>
      <c r="C289" s="56" t="s">
        <v>167</v>
      </c>
      <c r="D289" s="31"/>
      <c r="E289" s="31"/>
      <c r="F289" s="31"/>
      <c r="G289" s="87"/>
      <c r="H289" s="120"/>
    </row>
    <row r="290" spans="1:8" ht="12.75">
      <c r="A290" s="13">
        <f t="shared" si="12"/>
        <v>231</v>
      </c>
      <c r="B290" s="57"/>
      <c r="C290" s="56" t="s">
        <v>179</v>
      </c>
      <c r="D290" s="31">
        <v>0</v>
      </c>
      <c r="E290" s="31">
        <v>884</v>
      </c>
      <c r="F290" s="31">
        <v>884</v>
      </c>
      <c r="G290" s="87">
        <f>F290/E290</f>
        <v>1</v>
      </c>
      <c r="H290" s="120">
        <f>F290/F$401</f>
        <v>4.344611219958476E-05</v>
      </c>
    </row>
    <row r="291" spans="1:8" ht="12.75">
      <c r="A291" s="13">
        <f t="shared" si="12"/>
        <v>232</v>
      </c>
      <c r="B291" s="22">
        <v>80104</v>
      </c>
      <c r="C291" s="19" t="s">
        <v>111</v>
      </c>
      <c r="D291" s="51">
        <f>SUM(D292:D298)</f>
        <v>184620</v>
      </c>
      <c r="E291" s="51">
        <f>SUM(E292:E298)</f>
        <v>222180</v>
      </c>
      <c r="F291" s="51">
        <f>SUM(F292:F298)</f>
        <v>242379</v>
      </c>
      <c r="G291" s="100">
        <f>F291/E291</f>
        <v>1.090912773426951</v>
      </c>
      <c r="H291" s="122">
        <f>F291/F$401</f>
        <v>0.011912245733962844</v>
      </c>
    </row>
    <row r="292" spans="1:8" ht="12.75">
      <c r="A292" s="13">
        <f t="shared" si="12"/>
        <v>233</v>
      </c>
      <c r="B292" s="54" t="s">
        <v>137</v>
      </c>
      <c r="C292" s="9" t="s">
        <v>61</v>
      </c>
      <c r="D292" s="31">
        <v>101000</v>
      </c>
      <c r="E292" s="31">
        <v>101000</v>
      </c>
      <c r="F292" s="31">
        <v>126422</v>
      </c>
      <c r="G292" s="87">
        <f>F292/E292</f>
        <v>1.2517029702970297</v>
      </c>
      <c r="H292" s="120">
        <f>F292/F$401</f>
        <v>0.006213285516398081</v>
      </c>
    </row>
    <row r="293" spans="1:8" ht="12.75">
      <c r="A293" s="13">
        <f t="shared" si="12"/>
        <v>234</v>
      </c>
      <c r="B293" s="54" t="s">
        <v>145</v>
      </c>
      <c r="C293" s="9" t="s">
        <v>60</v>
      </c>
      <c r="D293" s="31"/>
      <c r="E293" s="31"/>
      <c r="F293" s="31"/>
      <c r="G293" s="87"/>
      <c r="H293" s="120"/>
    </row>
    <row r="294" spans="1:8" ht="12.75">
      <c r="A294" s="13">
        <f t="shared" si="12"/>
        <v>235</v>
      </c>
      <c r="B294" s="54"/>
      <c r="C294" s="55" t="s">
        <v>128</v>
      </c>
      <c r="D294" s="31"/>
      <c r="E294" s="31"/>
      <c r="F294" s="31"/>
      <c r="G294" s="87"/>
      <c r="H294" s="120"/>
    </row>
    <row r="295" spans="1:8" ht="12.75">
      <c r="A295" s="13">
        <f t="shared" si="12"/>
        <v>236</v>
      </c>
      <c r="B295" s="54"/>
      <c r="C295" s="9" t="s">
        <v>129</v>
      </c>
      <c r="D295" s="31"/>
      <c r="E295" s="31"/>
      <c r="F295" s="31"/>
      <c r="G295" s="87"/>
      <c r="H295" s="120"/>
    </row>
    <row r="296" spans="1:8" ht="12.75">
      <c r="A296" s="13">
        <f t="shared" si="12"/>
        <v>237</v>
      </c>
      <c r="B296" s="54"/>
      <c r="C296" s="9" t="s">
        <v>132</v>
      </c>
      <c r="D296" s="31">
        <v>0</v>
      </c>
      <c r="E296" s="31">
        <v>37560</v>
      </c>
      <c r="F296" s="31">
        <v>37784</v>
      </c>
      <c r="G296" s="87">
        <f>F296/E296</f>
        <v>1.0059637912673056</v>
      </c>
      <c r="H296" s="120">
        <f>F296/F$401</f>
        <v>0.0018569772662320252</v>
      </c>
    </row>
    <row r="297" spans="1:8" ht="12.75">
      <c r="A297" s="13">
        <f t="shared" si="12"/>
        <v>238</v>
      </c>
      <c r="B297" s="54" t="s">
        <v>148</v>
      </c>
      <c r="C297" s="9" t="s">
        <v>12</v>
      </c>
      <c r="D297" s="31">
        <v>83500</v>
      </c>
      <c r="E297" s="31">
        <v>83500</v>
      </c>
      <c r="F297" s="31">
        <v>77830</v>
      </c>
      <c r="G297" s="87">
        <f>F297/E297</f>
        <v>0.9320958083832336</v>
      </c>
      <c r="H297" s="120">
        <f>F297/F$401</f>
        <v>0.0038251254666218115</v>
      </c>
    </row>
    <row r="298" spans="1:8" ht="12.75">
      <c r="A298" s="13">
        <f t="shared" si="12"/>
        <v>239</v>
      </c>
      <c r="B298" s="54" t="s">
        <v>141</v>
      </c>
      <c r="C298" s="9" t="s">
        <v>57</v>
      </c>
      <c r="D298" s="31">
        <v>120</v>
      </c>
      <c r="E298" s="31">
        <v>120</v>
      </c>
      <c r="F298" s="31">
        <v>343</v>
      </c>
      <c r="G298" s="87">
        <f>F298/E298</f>
        <v>2.8583333333333334</v>
      </c>
      <c r="H298" s="120">
        <f>F298/F$401</f>
        <v>1.6857484710924855E-05</v>
      </c>
    </row>
    <row r="299" spans="1:8" s="3" customFormat="1" ht="12.75">
      <c r="A299" s="13">
        <f t="shared" si="12"/>
        <v>240</v>
      </c>
      <c r="B299" s="22">
        <v>80110</v>
      </c>
      <c r="C299" s="19" t="s">
        <v>18</v>
      </c>
      <c r="D299" s="25">
        <f>SUM(D300:D307)</f>
        <v>107200</v>
      </c>
      <c r="E299" s="25">
        <f>SUM(E300:E307)</f>
        <v>110959</v>
      </c>
      <c r="F299" s="25">
        <f>SUM(F300:F307)</f>
        <v>92034</v>
      </c>
      <c r="G299" s="100">
        <f>F299/E299</f>
        <v>0.8294415054209212</v>
      </c>
      <c r="H299" s="122">
        <f>F299/F$401</f>
        <v>0.004523212092959936</v>
      </c>
    </row>
    <row r="300" spans="1:8" s="3" customFormat="1" ht="12.75">
      <c r="A300" s="13">
        <f t="shared" si="12"/>
        <v>241</v>
      </c>
      <c r="B300" s="54" t="s">
        <v>137</v>
      </c>
      <c r="C300" s="9" t="s">
        <v>61</v>
      </c>
      <c r="D300" s="62">
        <v>0</v>
      </c>
      <c r="E300" s="62">
        <v>0</v>
      </c>
      <c r="F300" s="62">
        <v>79</v>
      </c>
      <c r="G300" s="87"/>
      <c r="H300" s="120">
        <f>F300/F$401</f>
        <v>3.882627673944791E-06</v>
      </c>
    </row>
    <row r="301" spans="1:8" ht="12.75">
      <c r="A301" s="13">
        <f t="shared" si="12"/>
        <v>242</v>
      </c>
      <c r="B301" s="54" t="s">
        <v>145</v>
      </c>
      <c r="C301" s="9" t="s">
        <v>60</v>
      </c>
      <c r="D301" s="31"/>
      <c r="E301" s="31"/>
      <c r="F301" s="31"/>
      <c r="G301" s="87"/>
      <c r="H301" s="120"/>
    </row>
    <row r="302" spans="1:8" ht="12.75">
      <c r="A302" s="13">
        <f t="shared" si="12"/>
        <v>243</v>
      </c>
      <c r="B302" s="54"/>
      <c r="C302" s="55" t="s">
        <v>128</v>
      </c>
      <c r="D302" s="31"/>
      <c r="E302" s="31"/>
      <c r="F302" s="31"/>
      <c r="G302" s="87"/>
      <c r="H302" s="120"/>
    </row>
    <row r="303" spans="1:8" ht="12.75">
      <c r="A303" s="13">
        <f t="shared" si="12"/>
        <v>244</v>
      </c>
      <c r="B303" s="54"/>
      <c r="C303" s="9" t="s">
        <v>129</v>
      </c>
      <c r="D303" s="31"/>
      <c r="E303" s="31"/>
      <c r="F303" s="31"/>
      <c r="G303" s="87"/>
      <c r="H303" s="120"/>
    </row>
    <row r="304" spans="1:8" ht="12.75">
      <c r="A304" s="13">
        <f t="shared" si="12"/>
        <v>245</v>
      </c>
      <c r="B304" s="54"/>
      <c r="C304" s="9" t="s">
        <v>130</v>
      </c>
      <c r="D304" s="31">
        <v>11000</v>
      </c>
      <c r="E304" s="31">
        <v>11000</v>
      </c>
      <c r="F304" s="31">
        <v>13834</v>
      </c>
      <c r="G304" s="87">
        <f>F304/E304</f>
        <v>1.2576363636363637</v>
      </c>
      <c r="H304" s="120">
        <f aca="true" t="shared" si="13" ref="H304:H317">F304/F$401</f>
        <v>0.0006799021676120537</v>
      </c>
    </row>
    <row r="305" spans="1:8" ht="12.75">
      <c r="A305" s="13">
        <f t="shared" si="12"/>
        <v>246</v>
      </c>
      <c r="B305" s="54" t="s">
        <v>148</v>
      </c>
      <c r="C305" s="9" t="s">
        <v>12</v>
      </c>
      <c r="D305" s="31">
        <v>96200</v>
      </c>
      <c r="E305" s="31">
        <v>96200</v>
      </c>
      <c r="F305" s="31">
        <v>73942</v>
      </c>
      <c r="G305" s="87">
        <f>F305/E305</f>
        <v>0.7686278586278587</v>
      </c>
      <c r="H305" s="120">
        <f t="shared" si="13"/>
        <v>0.0036340412084408325</v>
      </c>
    </row>
    <row r="306" spans="1:8" ht="12.75">
      <c r="A306" s="13">
        <f t="shared" si="12"/>
        <v>247</v>
      </c>
      <c r="B306" s="54" t="s">
        <v>149</v>
      </c>
      <c r="C306" s="9" t="s">
        <v>74</v>
      </c>
      <c r="D306" s="31">
        <v>0</v>
      </c>
      <c r="E306" s="31">
        <v>0</v>
      </c>
      <c r="F306" s="31">
        <v>255</v>
      </c>
      <c r="G306" s="87"/>
      <c r="H306" s="120">
        <f t="shared" si="13"/>
        <v>1.2532532365264834E-05</v>
      </c>
    </row>
    <row r="307" spans="1:8" ht="12.75">
      <c r="A307" s="13">
        <f t="shared" si="12"/>
        <v>248</v>
      </c>
      <c r="B307" s="54" t="s">
        <v>141</v>
      </c>
      <c r="C307" s="9" t="s">
        <v>57</v>
      </c>
      <c r="D307" s="31">
        <v>0</v>
      </c>
      <c r="E307" s="31">
        <v>3759</v>
      </c>
      <c r="F307" s="31">
        <v>3924</v>
      </c>
      <c r="G307" s="87">
        <f>F307/E307</f>
        <v>1.0438946528332003</v>
      </c>
      <c r="H307" s="120">
        <f t="shared" si="13"/>
        <v>0.00019285355686784003</v>
      </c>
    </row>
    <row r="308" spans="1:8" s="52" customFormat="1" ht="12.75">
      <c r="A308" s="13">
        <f t="shared" si="12"/>
        <v>249</v>
      </c>
      <c r="B308" s="53">
        <v>80195</v>
      </c>
      <c r="C308" s="50" t="s">
        <v>9</v>
      </c>
      <c r="D308" s="51">
        <f>D311</f>
        <v>0</v>
      </c>
      <c r="E308" s="51">
        <f>E311</f>
        <v>200</v>
      </c>
      <c r="F308" s="51">
        <f>F311</f>
        <v>200</v>
      </c>
      <c r="G308" s="100"/>
      <c r="H308" s="122">
        <f t="shared" si="13"/>
        <v>9.829437149227321E-06</v>
      </c>
    </row>
    <row r="309" spans="1:8" ht="12.75">
      <c r="A309" s="13">
        <f t="shared" si="12"/>
        <v>250</v>
      </c>
      <c r="B309" s="57">
        <v>2030</v>
      </c>
      <c r="C309" s="56" t="s">
        <v>84</v>
      </c>
      <c r="D309" s="31"/>
      <c r="E309" s="31"/>
      <c r="F309" s="31"/>
      <c r="G309" s="87"/>
      <c r="H309" s="120">
        <f t="shared" si="13"/>
        <v>0</v>
      </c>
    </row>
    <row r="310" spans="1:8" ht="12.75">
      <c r="A310" s="13">
        <f t="shared" si="12"/>
        <v>251</v>
      </c>
      <c r="B310" s="57"/>
      <c r="C310" s="56" t="s">
        <v>167</v>
      </c>
      <c r="D310" s="31"/>
      <c r="E310" s="31"/>
      <c r="F310" s="31"/>
      <c r="G310" s="87"/>
      <c r="H310" s="120">
        <f t="shared" si="13"/>
        <v>0</v>
      </c>
    </row>
    <row r="311" spans="1:8" ht="12.75">
      <c r="A311" s="13">
        <f t="shared" si="12"/>
        <v>252</v>
      </c>
      <c r="B311" s="57"/>
      <c r="C311" s="56" t="s">
        <v>187</v>
      </c>
      <c r="D311" s="31">
        <v>0</v>
      </c>
      <c r="E311" s="31">
        <v>200</v>
      </c>
      <c r="F311" s="31">
        <v>200</v>
      </c>
      <c r="G311" s="87"/>
      <c r="H311" s="120">
        <f t="shared" si="13"/>
        <v>9.829437149227321E-06</v>
      </c>
    </row>
    <row r="312" spans="1:8" s="48" customFormat="1" ht="15">
      <c r="A312" s="13">
        <f t="shared" si="12"/>
        <v>253</v>
      </c>
      <c r="B312" s="49">
        <v>851</v>
      </c>
      <c r="C312" s="46" t="s">
        <v>188</v>
      </c>
      <c r="D312" s="47">
        <f>D313+D315</f>
        <v>0</v>
      </c>
      <c r="E312" s="47">
        <f>E313+E315</f>
        <v>0</v>
      </c>
      <c r="F312" s="47">
        <f>F313+F315</f>
        <v>366</v>
      </c>
      <c r="G312" s="89"/>
      <c r="H312" s="116">
        <f t="shared" si="13"/>
        <v>1.7987869983085994E-05</v>
      </c>
    </row>
    <row r="313" spans="1:8" s="52" customFormat="1" ht="12.75">
      <c r="A313" s="13">
        <f t="shared" si="12"/>
        <v>254</v>
      </c>
      <c r="B313" s="53">
        <v>85154</v>
      </c>
      <c r="C313" s="50" t="s">
        <v>189</v>
      </c>
      <c r="D313" s="51">
        <f>D314</f>
        <v>0</v>
      </c>
      <c r="E313" s="51">
        <f>E314</f>
        <v>0</v>
      </c>
      <c r="F313" s="51">
        <f>F314</f>
        <v>0</v>
      </c>
      <c r="G313" s="100"/>
      <c r="H313" s="122">
        <f t="shared" si="13"/>
        <v>0</v>
      </c>
    </row>
    <row r="314" spans="1:8" ht="12.75">
      <c r="A314" s="13">
        <f t="shared" si="12"/>
        <v>255</v>
      </c>
      <c r="B314" s="57" t="s">
        <v>141</v>
      </c>
      <c r="C314" s="56" t="s">
        <v>57</v>
      </c>
      <c r="D314" s="31">
        <v>0</v>
      </c>
      <c r="E314" s="31">
        <v>0</v>
      </c>
      <c r="F314" s="31">
        <v>0</v>
      </c>
      <c r="G314" s="87"/>
      <c r="H314" s="120">
        <f t="shared" si="13"/>
        <v>0</v>
      </c>
    </row>
    <row r="315" spans="1:8" s="52" customFormat="1" ht="12.75">
      <c r="A315" s="13">
        <f t="shared" si="12"/>
        <v>256</v>
      </c>
      <c r="B315" s="53">
        <v>85195</v>
      </c>
      <c r="C315" s="50" t="s">
        <v>9</v>
      </c>
      <c r="D315" s="51">
        <f>D316</f>
        <v>0</v>
      </c>
      <c r="E315" s="51">
        <f>E316</f>
        <v>0</v>
      </c>
      <c r="F315" s="51">
        <f>F316</f>
        <v>366</v>
      </c>
      <c r="G315" s="100"/>
      <c r="H315" s="122">
        <f t="shared" si="13"/>
        <v>1.7987869983085994E-05</v>
      </c>
    </row>
    <row r="316" spans="1:8" ht="12.75">
      <c r="A316" s="13">
        <f t="shared" si="12"/>
        <v>257</v>
      </c>
      <c r="B316" s="57" t="s">
        <v>141</v>
      </c>
      <c r="C316" s="56" t="s">
        <v>57</v>
      </c>
      <c r="D316" s="31">
        <v>0</v>
      </c>
      <c r="E316" s="31">
        <v>0</v>
      </c>
      <c r="F316" s="31">
        <v>366</v>
      </c>
      <c r="G316" s="87"/>
      <c r="H316" s="120">
        <f t="shared" si="13"/>
        <v>1.7987869983085994E-05</v>
      </c>
    </row>
    <row r="317" spans="1:8" s="48" customFormat="1" ht="15">
      <c r="A317" s="13">
        <f t="shared" si="12"/>
        <v>258</v>
      </c>
      <c r="B317" s="49">
        <v>852</v>
      </c>
      <c r="C317" s="46" t="s">
        <v>138</v>
      </c>
      <c r="D317" s="47">
        <f>D320+D329+D335+D344+D346+D352+D354</f>
        <v>1304500</v>
      </c>
      <c r="E317" s="47">
        <f>E320+E329+E335+E344+E346+E352+E354</f>
        <v>1422370</v>
      </c>
      <c r="F317" s="47">
        <f>F320+F329+F335+F344+F346+F352+F354</f>
        <v>1405016</v>
      </c>
      <c r="G317" s="89">
        <f>F317/E317</f>
        <v>0.9877992364855839</v>
      </c>
      <c r="H317" s="116">
        <f t="shared" si="13"/>
        <v>0.06905258232829387</v>
      </c>
    </row>
    <row r="318" spans="1:8" s="48" customFormat="1" ht="15">
      <c r="A318" s="13">
        <f t="shared" si="12"/>
        <v>259</v>
      </c>
      <c r="B318" s="53">
        <v>85212</v>
      </c>
      <c r="C318" s="50" t="s">
        <v>180</v>
      </c>
      <c r="D318" s="47"/>
      <c r="E318" s="47"/>
      <c r="F318" s="47"/>
      <c r="G318" s="89"/>
      <c r="H318" s="116"/>
    </row>
    <row r="319" spans="1:8" s="48" customFormat="1" ht="15">
      <c r="A319" s="13">
        <f t="shared" si="12"/>
        <v>260</v>
      </c>
      <c r="B319" s="49"/>
      <c r="C319" s="50" t="s">
        <v>181</v>
      </c>
      <c r="D319" s="96"/>
      <c r="E319" s="96"/>
      <c r="F319" s="96"/>
      <c r="G319" s="89"/>
      <c r="H319" s="116"/>
    </row>
    <row r="320" spans="1:8" s="48" customFormat="1" ht="15">
      <c r="A320" s="13">
        <f t="shared" si="12"/>
        <v>261</v>
      </c>
      <c r="B320" s="49"/>
      <c r="C320" s="50" t="s">
        <v>182</v>
      </c>
      <c r="D320" s="97">
        <f>SUM(D321:D326)</f>
        <v>941000</v>
      </c>
      <c r="E320" s="97">
        <f>SUM(E321:E326)</f>
        <v>993342</v>
      </c>
      <c r="F320" s="97">
        <f>SUM(F321:F326)</f>
        <v>976841</v>
      </c>
      <c r="G320" s="89">
        <f>F320/E320</f>
        <v>0.9833883999669801</v>
      </c>
      <c r="H320" s="116">
        <f>F320/F$401</f>
        <v>0.04800898607144182</v>
      </c>
    </row>
    <row r="321" spans="1:8" s="63" customFormat="1" ht="12.75">
      <c r="A321" s="13">
        <f t="shared" si="12"/>
        <v>262</v>
      </c>
      <c r="B321" s="57" t="s">
        <v>137</v>
      </c>
      <c r="C321" s="56" t="s">
        <v>233</v>
      </c>
      <c r="D321" s="62">
        <v>0</v>
      </c>
      <c r="E321" s="62">
        <v>0</v>
      </c>
      <c r="F321" s="62">
        <v>18</v>
      </c>
      <c r="G321" s="103"/>
      <c r="H321" s="120">
        <f>F321/F$401</f>
        <v>8.846493434304588E-07</v>
      </c>
    </row>
    <row r="322" spans="1:8" s="48" customFormat="1" ht="15">
      <c r="A322" s="13">
        <f t="shared" si="12"/>
        <v>263</v>
      </c>
      <c r="B322" s="57">
        <v>2010</v>
      </c>
      <c r="C322" s="9" t="s">
        <v>84</v>
      </c>
      <c r="D322" s="96"/>
      <c r="E322" s="96"/>
      <c r="F322" s="96"/>
      <c r="G322" s="89"/>
      <c r="H322" s="116"/>
    </row>
    <row r="323" spans="1:8" s="48" customFormat="1" ht="15">
      <c r="A323" s="13">
        <f t="shared" si="12"/>
        <v>264</v>
      </c>
      <c r="B323" s="57"/>
      <c r="C323" s="9" t="s">
        <v>199</v>
      </c>
      <c r="D323" s="96"/>
      <c r="E323" s="96"/>
      <c r="F323" s="96"/>
      <c r="G323" s="89"/>
      <c r="H323" s="116"/>
    </row>
    <row r="324" spans="1:8" s="48" customFormat="1" ht="15">
      <c r="A324" s="13">
        <f aca="true" t="shared" si="14" ref="A324:A387">A323+1</f>
        <v>265</v>
      </c>
      <c r="B324" s="57"/>
      <c r="C324" s="9" t="s">
        <v>93</v>
      </c>
      <c r="D324" s="96"/>
      <c r="E324" s="96"/>
      <c r="F324" s="96"/>
      <c r="G324" s="89"/>
      <c r="H324" s="116"/>
    </row>
    <row r="325" spans="1:8" s="48" customFormat="1" ht="15">
      <c r="A325" s="13">
        <f t="shared" si="14"/>
        <v>266</v>
      </c>
      <c r="B325" s="57"/>
      <c r="C325" s="9" t="s">
        <v>86</v>
      </c>
      <c r="D325" s="62">
        <v>941000</v>
      </c>
      <c r="E325" s="62">
        <v>991942</v>
      </c>
      <c r="F325" s="62">
        <v>975423</v>
      </c>
      <c r="G325" s="87">
        <f>F325/E325</f>
        <v>0.9833468085835664</v>
      </c>
      <c r="H325" s="120">
        <f>F325/F$401</f>
        <v>0.0479392953620538</v>
      </c>
    </row>
    <row r="326" spans="1:8" s="48" customFormat="1" ht="15">
      <c r="A326" s="13">
        <f t="shared" si="14"/>
        <v>267</v>
      </c>
      <c r="B326" s="57">
        <v>6310</v>
      </c>
      <c r="C326" s="9" t="s">
        <v>245</v>
      </c>
      <c r="D326" s="62">
        <v>0</v>
      </c>
      <c r="E326" s="62">
        <v>1400</v>
      </c>
      <c r="F326" s="62">
        <v>1400</v>
      </c>
      <c r="G326" s="87">
        <f>F326/E326</f>
        <v>1</v>
      </c>
      <c r="H326" s="120">
        <f>F326/F$401</f>
        <v>6.880606004459124E-05</v>
      </c>
    </row>
    <row r="327" spans="1:8" s="52" customFormat="1" ht="12.75">
      <c r="A327" s="13">
        <f t="shared" si="14"/>
        <v>268</v>
      </c>
      <c r="B327" s="53">
        <v>85213</v>
      </c>
      <c r="C327" s="50" t="s">
        <v>116</v>
      </c>
      <c r="D327" s="51"/>
      <c r="E327" s="51"/>
      <c r="F327" s="51"/>
      <c r="G327" s="87"/>
      <c r="H327" s="120"/>
    </row>
    <row r="328" spans="1:8" s="52" customFormat="1" ht="12.75">
      <c r="A328" s="13">
        <f t="shared" si="14"/>
        <v>269</v>
      </c>
      <c r="B328" s="58"/>
      <c r="C328" s="65" t="s">
        <v>117</v>
      </c>
      <c r="D328" s="51"/>
      <c r="E328" s="51"/>
      <c r="F328" s="51"/>
      <c r="G328" s="89"/>
      <c r="H328" s="116"/>
    </row>
    <row r="329" spans="1:8" s="52" customFormat="1" ht="12.75">
      <c r="A329" s="13">
        <f t="shared" si="14"/>
        <v>270</v>
      </c>
      <c r="B329" s="58"/>
      <c r="C329" s="50" t="s">
        <v>201</v>
      </c>
      <c r="D329" s="51">
        <f>D333</f>
        <v>11000</v>
      </c>
      <c r="E329" s="51">
        <f>E333</f>
        <v>11600</v>
      </c>
      <c r="F329" s="51">
        <f>F333</f>
        <v>11472</v>
      </c>
      <c r="G329" s="89">
        <f>F329/E329</f>
        <v>0.9889655172413793</v>
      </c>
      <c r="H329" s="116">
        <f>F329/F$401</f>
        <v>0.0005638165148796791</v>
      </c>
    </row>
    <row r="330" spans="1:8" ht="12.75">
      <c r="A330" s="13">
        <f t="shared" si="14"/>
        <v>271</v>
      </c>
      <c r="B330" s="57">
        <v>2010</v>
      </c>
      <c r="C330" s="9" t="s">
        <v>84</v>
      </c>
      <c r="D330" s="51"/>
      <c r="E330" s="31"/>
      <c r="F330" s="31"/>
      <c r="G330" s="89"/>
      <c r="H330" s="116"/>
    </row>
    <row r="331" spans="1:8" ht="12.75">
      <c r="A331" s="13">
        <f t="shared" si="14"/>
        <v>272</v>
      </c>
      <c r="B331" s="57"/>
      <c r="C331" s="9" t="s">
        <v>199</v>
      </c>
      <c r="D331" s="31"/>
      <c r="E331" s="31"/>
      <c r="F331" s="31"/>
      <c r="G331" s="89"/>
      <c r="H331" s="116"/>
    </row>
    <row r="332" spans="1:8" ht="12.75">
      <c r="A332" s="13">
        <f t="shared" si="14"/>
        <v>273</v>
      </c>
      <c r="B332" s="57"/>
      <c r="C332" s="9" t="s">
        <v>93</v>
      </c>
      <c r="D332" s="31"/>
      <c r="E332" s="31"/>
      <c r="F332" s="31"/>
      <c r="G332" s="89"/>
      <c r="H332" s="116"/>
    </row>
    <row r="333" spans="1:8" ht="12.75">
      <c r="A333" s="13">
        <f t="shared" si="14"/>
        <v>274</v>
      </c>
      <c r="B333" s="57"/>
      <c r="C333" s="9" t="s">
        <v>86</v>
      </c>
      <c r="D333" s="31">
        <v>11000</v>
      </c>
      <c r="E333" s="31">
        <v>11600</v>
      </c>
      <c r="F333" s="31">
        <v>11472</v>
      </c>
      <c r="G333" s="87">
        <f>F333/E333</f>
        <v>0.9889655172413793</v>
      </c>
      <c r="H333" s="120">
        <f>F333/F$401</f>
        <v>0.0005638165148796791</v>
      </c>
    </row>
    <row r="334" spans="1:8" ht="12.75">
      <c r="A334" s="13">
        <f t="shared" si="14"/>
        <v>275</v>
      </c>
      <c r="B334" s="53">
        <v>85214</v>
      </c>
      <c r="C334" s="19" t="s">
        <v>40</v>
      </c>
      <c r="D334" s="31"/>
      <c r="E334" s="31"/>
      <c r="F334" s="31"/>
      <c r="G334" s="89"/>
      <c r="H334" s="116"/>
    </row>
    <row r="335" spans="1:8" ht="12.75">
      <c r="A335" s="13">
        <f t="shared" si="14"/>
        <v>276</v>
      </c>
      <c r="B335" s="57"/>
      <c r="C335" s="19" t="s">
        <v>92</v>
      </c>
      <c r="D335" s="51">
        <f>SUM(D336:D343)</f>
        <v>242000</v>
      </c>
      <c r="E335" s="51">
        <f>SUM(E336:E343)</f>
        <v>246742</v>
      </c>
      <c r="F335" s="51">
        <f>SUM(F336:F343)</f>
        <v>238992</v>
      </c>
      <c r="G335" s="89">
        <f>F335/E335</f>
        <v>0.9685906736591258</v>
      </c>
      <c r="H335" s="116">
        <f>F335/F$401</f>
        <v>0.011745784215840679</v>
      </c>
    </row>
    <row r="336" spans="1:9" ht="12.75">
      <c r="A336" s="13">
        <f t="shared" si="14"/>
        <v>277</v>
      </c>
      <c r="B336" s="54" t="s">
        <v>141</v>
      </c>
      <c r="C336" s="9" t="s">
        <v>57</v>
      </c>
      <c r="D336" s="62">
        <v>0</v>
      </c>
      <c r="E336" s="62">
        <v>0</v>
      </c>
      <c r="F336" s="62">
        <v>4090</v>
      </c>
      <c r="G336" s="87"/>
      <c r="H336" s="120">
        <f>F336/F$401</f>
        <v>0.0002010119897016987</v>
      </c>
      <c r="I336" s="63"/>
    </row>
    <row r="337" spans="1:8" ht="12.75">
      <c r="A337" s="13">
        <f t="shared" si="14"/>
        <v>278</v>
      </c>
      <c r="B337" s="54">
        <v>2010</v>
      </c>
      <c r="C337" s="9" t="s">
        <v>84</v>
      </c>
      <c r="D337" s="31"/>
      <c r="E337" s="31"/>
      <c r="F337" s="31"/>
      <c r="G337" s="89"/>
      <c r="H337" s="116"/>
    </row>
    <row r="338" spans="1:8" ht="12.75">
      <c r="A338" s="13">
        <f t="shared" si="14"/>
        <v>279</v>
      </c>
      <c r="B338" s="54"/>
      <c r="C338" s="9" t="s">
        <v>85</v>
      </c>
      <c r="D338" s="31"/>
      <c r="E338" s="31"/>
      <c r="F338" s="31"/>
      <c r="G338" s="89"/>
      <c r="H338" s="116"/>
    </row>
    <row r="339" spans="1:8" ht="12.75">
      <c r="A339" s="13">
        <f t="shared" si="14"/>
        <v>280</v>
      </c>
      <c r="B339" s="54"/>
      <c r="C339" s="9" t="s">
        <v>93</v>
      </c>
      <c r="D339" s="31"/>
      <c r="E339" s="31"/>
      <c r="F339" s="31"/>
      <c r="G339" s="89"/>
      <c r="H339" s="116"/>
    </row>
    <row r="340" spans="1:8" ht="12.75">
      <c r="A340" s="13">
        <f t="shared" si="14"/>
        <v>281</v>
      </c>
      <c r="B340" s="54"/>
      <c r="C340" s="9" t="s">
        <v>86</v>
      </c>
      <c r="D340" s="31">
        <v>101000</v>
      </c>
      <c r="E340" s="31">
        <v>126742</v>
      </c>
      <c r="F340" s="31">
        <v>126742</v>
      </c>
      <c r="G340" s="87">
        <f>F340/E340</f>
        <v>1</v>
      </c>
      <c r="H340" s="120">
        <f>F340/F$401</f>
        <v>0.006229012615836845</v>
      </c>
    </row>
    <row r="341" spans="1:8" ht="12.75">
      <c r="A341" s="13">
        <f t="shared" si="14"/>
        <v>282</v>
      </c>
      <c r="B341" s="57">
        <v>2030</v>
      </c>
      <c r="C341" s="56" t="s">
        <v>84</v>
      </c>
      <c r="D341" s="31"/>
      <c r="E341" s="31"/>
      <c r="F341" s="31"/>
      <c r="G341" s="87"/>
      <c r="H341" s="120"/>
    </row>
    <row r="342" spans="1:8" ht="12.75">
      <c r="A342" s="13">
        <f t="shared" si="14"/>
        <v>283</v>
      </c>
      <c r="B342" s="57"/>
      <c r="C342" s="56" t="s">
        <v>167</v>
      </c>
      <c r="D342" s="31"/>
      <c r="E342" s="31"/>
      <c r="F342" s="31"/>
      <c r="G342" s="87"/>
      <c r="H342" s="120"/>
    </row>
    <row r="343" spans="1:8" ht="12.75">
      <c r="A343" s="13">
        <f t="shared" si="14"/>
        <v>284</v>
      </c>
      <c r="B343" s="61"/>
      <c r="C343" s="56" t="s">
        <v>183</v>
      </c>
      <c r="D343" s="31">
        <v>141000</v>
      </c>
      <c r="E343" s="31">
        <v>120000</v>
      </c>
      <c r="F343" s="31">
        <v>108160</v>
      </c>
      <c r="G343" s="87">
        <f>F343/E343</f>
        <v>0.9013333333333333</v>
      </c>
      <c r="H343" s="120">
        <f>F343/F$401</f>
        <v>0.005315759610302135</v>
      </c>
    </row>
    <row r="344" spans="1:8" s="52" customFormat="1" ht="12.75">
      <c r="A344" s="13">
        <f t="shared" si="14"/>
        <v>285</v>
      </c>
      <c r="B344" s="53">
        <v>85215</v>
      </c>
      <c r="C344" s="50" t="s">
        <v>190</v>
      </c>
      <c r="D344" s="51">
        <f>D345</f>
        <v>0</v>
      </c>
      <c r="E344" s="51">
        <f>E345</f>
        <v>0</v>
      </c>
      <c r="F344" s="51">
        <f>F345</f>
        <v>335</v>
      </c>
      <c r="G344" s="100"/>
      <c r="H344" s="122">
        <f>F344/F$401</f>
        <v>1.6464307224955762E-05</v>
      </c>
    </row>
    <row r="345" spans="1:8" ht="12.75">
      <c r="A345" s="13">
        <f t="shared" si="14"/>
        <v>286</v>
      </c>
      <c r="B345" s="54" t="s">
        <v>141</v>
      </c>
      <c r="C345" s="9" t="s">
        <v>57</v>
      </c>
      <c r="D345" s="31">
        <v>0</v>
      </c>
      <c r="E345" s="31">
        <v>0</v>
      </c>
      <c r="F345" s="31">
        <v>335</v>
      </c>
      <c r="G345" s="89"/>
      <c r="H345" s="120">
        <f>F345/F$401</f>
        <v>1.6464307224955762E-05</v>
      </c>
    </row>
    <row r="346" spans="1:8" ht="12.75">
      <c r="A346" s="13">
        <f t="shared" si="14"/>
        <v>287</v>
      </c>
      <c r="B346" s="18">
        <v>85219</v>
      </c>
      <c r="C346" s="19" t="s">
        <v>41</v>
      </c>
      <c r="D346" s="51">
        <f>SUM(D347:D350)</f>
        <v>103000</v>
      </c>
      <c r="E346" s="51">
        <f>SUM(E347:E350)</f>
        <v>106186</v>
      </c>
      <c r="F346" s="51">
        <f>SUM(F347:F350)</f>
        <v>107513</v>
      </c>
      <c r="G346" s="89">
        <f>F346/E346</f>
        <v>1.0124969393328687</v>
      </c>
      <c r="H346" s="116">
        <f>F346/F$401</f>
        <v>0.005283961381124384</v>
      </c>
    </row>
    <row r="347" spans="1:8" ht="12.75">
      <c r="A347" s="13">
        <f t="shared" si="14"/>
        <v>288</v>
      </c>
      <c r="B347" s="57" t="s">
        <v>141</v>
      </c>
      <c r="C347" s="56" t="s">
        <v>57</v>
      </c>
      <c r="D347" s="62">
        <v>0</v>
      </c>
      <c r="E347" s="62">
        <v>0</v>
      </c>
      <c r="F347" s="62">
        <v>1327</v>
      </c>
      <c r="G347" s="89"/>
      <c r="H347" s="120">
        <f>F347/F$401</f>
        <v>6.521831548512327E-05</v>
      </c>
    </row>
    <row r="348" spans="1:8" ht="12.75">
      <c r="A348" s="13">
        <f t="shared" si="14"/>
        <v>289</v>
      </c>
      <c r="B348" s="57">
        <v>2030</v>
      </c>
      <c r="C348" s="56" t="s">
        <v>84</v>
      </c>
      <c r="D348" s="31"/>
      <c r="E348" s="31"/>
      <c r="F348" s="31"/>
      <c r="G348" s="89"/>
      <c r="H348" s="116"/>
    </row>
    <row r="349" spans="1:8" ht="12.75">
      <c r="A349" s="13">
        <f t="shared" si="14"/>
        <v>290</v>
      </c>
      <c r="B349" s="57"/>
      <c r="C349" s="56" t="s">
        <v>167</v>
      </c>
      <c r="D349" s="31"/>
      <c r="E349" s="31"/>
      <c r="F349" s="31"/>
      <c r="G349" s="89"/>
      <c r="H349" s="116"/>
    </row>
    <row r="350" spans="1:8" ht="12.75">
      <c r="A350" s="13">
        <f t="shared" si="14"/>
        <v>291</v>
      </c>
      <c r="B350" s="57"/>
      <c r="C350" s="56" t="s">
        <v>191</v>
      </c>
      <c r="D350" s="31">
        <v>103000</v>
      </c>
      <c r="E350" s="31">
        <v>106186</v>
      </c>
      <c r="F350" s="31">
        <v>106186</v>
      </c>
      <c r="G350" s="87">
        <f>F350/E350</f>
        <v>1</v>
      </c>
      <c r="H350" s="120">
        <f>F350/F$401</f>
        <v>0.005218743065639261</v>
      </c>
    </row>
    <row r="351" spans="1:8" ht="12.75">
      <c r="A351" s="13">
        <f t="shared" si="14"/>
        <v>292</v>
      </c>
      <c r="B351" s="18">
        <v>85228</v>
      </c>
      <c r="C351" s="19" t="s">
        <v>38</v>
      </c>
      <c r="D351" s="31"/>
      <c r="E351" s="31"/>
      <c r="F351" s="31"/>
      <c r="G351" s="89"/>
      <c r="H351" s="116"/>
    </row>
    <row r="352" spans="1:8" ht="12.75">
      <c r="A352" s="13">
        <f t="shared" si="14"/>
        <v>293</v>
      </c>
      <c r="B352" s="18"/>
      <c r="C352" s="19" t="s">
        <v>39</v>
      </c>
      <c r="D352" s="51">
        <f>D353</f>
        <v>7500</v>
      </c>
      <c r="E352" s="51">
        <f>E353</f>
        <v>7500</v>
      </c>
      <c r="F352" s="51">
        <f>F353</f>
        <v>12863</v>
      </c>
      <c r="G352" s="89">
        <f>F352/E352</f>
        <v>1.7150666666666667</v>
      </c>
      <c r="H352" s="116">
        <f>F352/F$401</f>
        <v>0.0006321802502525551</v>
      </c>
    </row>
    <row r="353" spans="1:8" ht="12.75">
      <c r="A353" s="13">
        <f t="shared" si="14"/>
        <v>294</v>
      </c>
      <c r="B353" s="54" t="s">
        <v>148</v>
      </c>
      <c r="C353" s="9" t="s">
        <v>12</v>
      </c>
      <c r="D353" s="31">
        <v>7500</v>
      </c>
      <c r="E353" s="31">
        <v>7500</v>
      </c>
      <c r="F353" s="31">
        <v>12863</v>
      </c>
      <c r="G353" s="87">
        <f>F353/E353</f>
        <v>1.7150666666666667</v>
      </c>
      <c r="H353" s="120">
        <f>F353/F$401</f>
        <v>0.0006321802502525551</v>
      </c>
    </row>
    <row r="354" spans="1:8" ht="12.75">
      <c r="A354" s="13">
        <f t="shared" si="14"/>
        <v>295</v>
      </c>
      <c r="B354" s="18">
        <v>85295</v>
      </c>
      <c r="C354" s="19" t="s">
        <v>9</v>
      </c>
      <c r="D354" s="51">
        <f>D357</f>
        <v>0</v>
      </c>
      <c r="E354" s="51">
        <f>E357</f>
        <v>57000</v>
      </c>
      <c r="F354" s="51">
        <f>F357</f>
        <v>57000</v>
      </c>
      <c r="G354" s="89">
        <f>F354/E354</f>
        <v>1</v>
      </c>
      <c r="H354" s="116">
        <f>F354/F$401</f>
        <v>0.002801389587529786</v>
      </c>
    </row>
    <row r="355" spans="1:8" ht="12.75">
      <c r="A355" s="13">
        <f t="shared" si="14"/>
        <v>296</v>
      </c>
      <c r="B355" s="57">
        <v>2030</v>
      </c>
      <c r="C355" s="56" t="s">
        <v>84</v>
      </c>
      <c r="D355" s="31"/>
      <c r="E355" s="31"/>
      <c r="F355" s="31"/>
      <c r="G355" s="89"/>
      <c r="H355" s="116"/>
    </row>
    <row r="356" spans="1:8" ht="12.75">
      <c r="A356" s="13">
        <f t="shared" si="14"/>
        <v>297</v>
      </c>
      <c r="B356" s="57"/>
      <c r="C356" s="56" t="s">
        <v>167</v>
      </c>
      <c r="D356" s="31"/>
      <c r="E356" s="31"/>
      <c r="F356" s="31"/>
      <c r="G356" s="89"/>
      <c r="H356" s="116"/>
    </row>
    <row r="357" spans="1:8" ht="12.75">
      <c r="A357" s="13">
        <f t="shared" si="14"/>
        <v>298</v>
      </c>
      <c r="B357" s="57"/>
      <c r="C357" s="56" t="s">
        <v>235</v>
      </c>
      <c r="D357" s="31">
        <v>0</v>
      </c>
      <c r="E357" s="31">
        <v>57000</v>
      </c>
      <c r="F357" s="31">
        <v>57000</v>
      </c>
      <c r="G357" s="87">
        <f>F357/E357</f>
        <v>1</v>
      </c>
      <c r="H357" s="120">
        <f>F357/F$401</f>
        <v>0.002801389587529786</v>
      </c>
    </row>
    <row r="358" spans="1:8" s="48" customFormat="1" ht="15">
      <c r="A358" s="13">
        <f t="shared" si="14"/>
        <v>299</v>
      </c>
      <c r="B358" s="49">
        <v>854</v>
      </c>
      <c r="C358" s="46" t="s">
        <v>35</v>
      </c>
      <c r="D358" s="47"/>
      <c r="E358" s="47"/>
      <c r="F358" s="47"/>
      <c r="G358" s="89"/>
      <c r="H358" s="116"/>
    </row>
    <row r="359" spans="1:8" s="48" customFormat="1" ht="15">
      <c r="A359" s="13">
        <f t="shared" si="14"/>
        <v>300</v>
      </c>
      <c r="B359" s="46"/>
      <c r="C359" s="46" t="s">
        <v>36</v>
      </c>
      <c r="D359" s="47">
        <f>D362+D376</f>
        <v>0</v>
      </c>
      <c r="E359" s="47">
        <f>E362+E376</f>
        <v>248507</v>
      </c>
      <c r="F359" s="47">
        <f>F362+F376</f>
        <v>247795</v>
      </c>
      <c r="G359" s="89">
        <f>F359/E359</f>
        <v>0.997134889560455</v>
      </c>
      <c r="H359" s="116">
        <f>F359/F$401</f>
        <v>0.012178426891963919</v>
      </c>
    </row>
    <row r="360" spans="1:8" s="3" customFormat="1" ht="12.75">
      <c r="A360" s="13">
        <f t="shared" si="14"/>
        <v>301</v>
      </c>
      <c r="B360" s="22">
        <v>85412</v>
      </c>
      <c r="C360" s="19" t="s">
        <v>37</v>
      </c>
      <c r="D360" s="25"/>
      <c r="E360" s="25"/>
      <c r="F360" s="25"/>
      <c r="G360" s="89"/>
      <c r="H360" s="116"/>
    </row>
    <row r="361" spans="1:8" s="3" customFormat="1" ht="12.75">
      <c r="A361" s="13">
        <f t="shared" si="14"/>
        <v>302</v>
      </c>
      <c r="B361" s="22"/>
      <c r="C361" s="19" t="s">
        <v>122</v>
      </c>
      <c r="D361" s="25"/>
      <c r="E361" s="25"/>
      <c r="F361" s="25"/>
      <c r="G361" s="89"/>
      <c r="H361" s="116"/>
    </row>
    <row r="362" spans="1:8" s="3" customFormat="1" ht="12.75">
      <c r="A362" s="13">
        <f t="shared" si="14"/>
        <v>303</v>
      </c>
      <c r="B362" s="22"/>
      <c r="C362" s="19" t="s">
        <v>139</v>
      </c>
      <c r="D362" s="25">
        <f>D366+D370+D375</f>
        <v>0</v>
      </c>
      <c r="E362" s="25">
        <f>E366+E370+E375</f>
        <v>214477</v>
      </c>
      <c r="F362" s="25">
        <f>F366+F370+F375</f>
        <v>214477</v>
      </c>
      <c r="G362" s="89">
        <f>F362/E362</f>
        <v>1</v>
      </c>
      <c r="H362" s="116">
        <f>F362/F$401</f>
        <v>0.01054094095727414</v>
      </c>
    </row>
    <row r="363" spans="1:8" s="3" customFormat="1" ht="12.75">
      <c r="A363" s="13">
        <f t="shared" si="14"/>
        <v>304</v>
      </c>
      <c r="B363" s="57" t="s">
        <v>145</v>
      </c>
      <c r="C363" s="9" t="s">
        <v>60</v>
      </c>
      <c r="D363" s="25"/>
      <c r="E363" s="25"/>
      <c r="F363" s="25"/>
      <c r="G363" s="89"/>
      <c r="H363" s="116"/>
    </row>
    <row r="364" spans="1:8" s="3" customFormat="1" ht="12.75">
      <c r="A364" s="13">
        <f t="shared" si="14"/>
        <v>305</v>
      </c>
      <c r="B364" s="64"/>
      <c r="C364" s="55" t="s">
        <v>128</v>
      </c>
      <c r="D364" s="25"/>
      <c r="E364" s="25"/>
      <c r="F364" s="25"/>
      <c r="G364" s="89"/>
      <c r="H364" s="116"/>
    </row>
    <row r="365" spans="1:8" s="3" customFormat="1" ht="12.75">
      <c r="A365" s="13">
        <f t="shared" si="14"/>
        <v>306</v>
      </c>
      <c r="B365" s="64"/>
      <c r="C365" s="9" t="s">
        <v>129</v>
      </c>
      <c r="D365" s="25"/>
      <c r="E365" s="25"/>
      <c r="F365" s="25"/>
      <c r="G365" s="89"/>
      <c r="H365" s="116"/>
    </row>
    <row r="366" spans="1:8" s="3" customFormat="1" ht="12.75">
      <c r="A366" s="13">
        <f t="shared" si="14"/>
        <v>307</v>
      </c>
      <c r="B366" s="64"/>
      <c r="C366" s="9" t="s">
        <v>184</v>
      </c>
      <c r="D366" s="62">
        <f>SUM(D368:D369)</f>
        <v>0</v>
      </c>
      <c r="E366" s="62">
        <f>SUM(E368:E369)</f>
        <v>166809</v>
      </c>
      <c r="F366" s="62">
        <f>SUM(F368:F369)</f>
        <v>166810</v>
      </c>
      <c r="G366" s="87">
        <f>F366/E366</f>
        <v>1.0000059948803721</v>
      </c>
      <c r="H366" s="120">
        <f>F366/F$401</f>
        <v>0.008198242054313047</v>
      </c>
    </row>
    <row r="367" spans="1:8" s="3" customFormat="1" ht="12.75">
      <c r="A367" s="13">
        <f t="shared" si="14"/>
        <v>308</v>
      </c>
      <c r="B367" s="64"/>
      <c r="C367" s="9" t="s">
        <v>10</v>
      </c>
      <c r="D367" s="25"/>
      <c r="E367" s="25"/>
      <c r="F367" s="25"/>
      <c r="G367" s="87"/>
      <c r="H367" s="120"/>
    </row>
    <row r="368" spans="1:8" s="3" customFormat="1" ht="12.75">
      <c r="A368" s="13">
        <f t="shared" si="14"/>
        <v>309</v>
      </c>
      <c r="B368" s="64"/>
      <c r="C368" s="9" t="s">
        <v>89</v>
      </c>
      <c r="D368" s="62">
        <v>0</v>
      </c>
      <c r="E368" s="62">
        <v>109432</v>
      </c>
      <c r="F368" s="62">
        <v>109433</v>
      </c>
      <c r="G368" s="87">
        <f>F368/E368</f>
        <v>1.00000913809489</v>
      </c>
      <c r="H368" s="120">
        <f>F368/F$401</f>
        <v>0.0053783239777569665</v>
      </c>
    </row>
    <row r="369" spans="1:8" s="3" customFormat="1" ht="12.75">
      <c r="A369" s="13">
        <f t="shared" si="14"/>
        <v>310</v>
      </c>
      <c r="B369" s="64"/>
      <c r="C369" s="9" t="s">
        <v>100</v>
      </c>
      <c r="D369" s="62">
        <v>0</v>
      </c>
      <c r="E369" s="62">
        <v>57377</v>
      </c>
      <c r="F369" s="62">
        <v>57377</v>
      </c>
      <c r="G369" s="87">
        <f>F369/E369</f>
        <v>1</v>
      </c>
      <c r="H369" s="120">
        <f>F369/F$401</f>
        <v>0.00281991807655608</v>
      </c>
    </row>
    <row r="370" spans="1:8" ht="12.75">
      <c r="A370" s="13">
        <f t="shared" si="14"/>
        <v>311</v>
      </c>
      <c r="B370" s="54" t="s">
        <v>148</v>
      </c>
      <c r="C370" s="9" t="s">
        <v>12</v>
      </c>
      <c r="D370" s="31">
        <f>SUM(D372:D374)</f>
        <v>0</v>
      </c>
      <c r="E370" s="31">
        <f>SUM(E372:E374)</f>
        <v>39168</v>
      </c>
      <c r="F370" s="31">
        <f>SUM(F372:F374)</f>
        <v>39167</v>
      </c>
      <c r="G370" s="87">
        <f>F370/E370</f>
        <v>0.9999744689542484</v>
      </c>
      <c r="H370" s="120">
        <f>F370/F$401</f>
        <v>0.0019249478241189322</v>
      </c>
    </row>
    <row r="371" spans="1:8" ht="12.75">
      <c r="A371" s="13">
        <f t="shared" si="14"/>
        <v>312</v>
      </c>
      <c r="B371" s="9"/>
      <c r="C371" s="9" t="s">
        <v>10</v>
      </c>
      <c r="D371" s="31"/>
      <c r="E371" s="31"/>
      <c r="F371" s="31"/>
      <c r="G371" s="87"/>
      <c r="H371" s="120"/>
    </row>
    <row r="372" spans="1:8" ht="12.75">
      <c r="A372" s="13">
        <f t="shared" si="14"/>
        <v>313</v>
      </c>
      <c r="B372" s="9"/>
      <c r="C372" s="9" t="s">
        <v>89</v>
      </c>
      <c r="D372" s="31">
        <v>0</v>
      </c>
      <c r="E372" s="31">
        <v>0</v>
      </c>
      <c r="F372" s="31">
        <v>0</v>
      </c>
      <c r="G372" s="87"/>
      <c r="H372" s="120"/>
    </row>
    <row r="373" spans="1:8" ht="12.75">
      <c r="A373" s="13">
        <f t="shared" si="14"/>
        <v>314</v>
      </c>
      <c r="B373" s="9"/>
      <c r="C373" s="9" t="s">
        <v>91</v>
      </c>
      <c r="D373" s="31">
        <v>0</v>
      </c>
      <c r="E373" s="31">
        <v>31885</v>
      </c>
      <c r="F373" s="31">
        <v>31885</v>
      </c>
      <c r="G373" s="87">
        <f>F373/E373</f>
        <v>1</v>
      </c>
      <c r="H373" s="120">
        <f>F373/F$401</f>
        <v>0.0015670580175155655</v>
      </c>
    </row>
    <row r="374" spans="1:8" ht="12.75">
      <c r="A374" s="13">
        <f t="shared" si="14"/>
        <v>315</v>
      </c>
      <c r="B374" s="9"/>
      <c r="C374" s="9" t="s">
        <v>100</v>
      </c>
      <c r="D374" s="31">
        <v>0</v>
      </c>
      <c r="E374" s="31">
        <v>7283</v>
      </c>
      <c r="F374" s="31">
        <v>7282</v>
      </c>
      <c r="G374" s="87">
        <f>F374/E374</f>
        <v>0.999862693944803</v>
      </c>
      <c r="H374" s="120">
        <f>F374/F$401</f>
        <v>0.00035788980660336674</v>
      </c>
    </row>
    <row r="375" spans="1:8" ht="12.75">
      <c r="A375" s="13">
        <f t="shared" si="14"/>
        <v>316</v>
      </c>
      <c r="B375" s="54" t="s">
        <v>141</v>
      </c>
      <c r="C375" s="9" t="s">
        <v>246</v>
      </c>
      <c r="D375" s="31">
        <v>0</v>
      </c>
      <c r="E375" s="31">
        <v>8500</v>
      </c>
      <c r="F375" s="31">
        <v>8500</v>
      </c>
      <c r="G375" s="87">
        <f>F375/E375</f>
        <v>1</v>
      </c>
      <c r="H375" s="120">
        <f>F375/F$401</f>
        <v>0.0004177510788421611</v>
      </c>
    </row>
    <row r="376" spans="1:8" s="52" customFormat="1" ht="12.75">
      <c r="A376" s="13">
        <f t="shared" si="14"/>
        <v>317</v>
      </c>
      <c r="B376" s="53">
        <v>85415</v>
      </c>
      <c r="C376" s="50" t="s">
        <v>229</v>
      </c>
      <c r="D376" s="51">
        <f>D379</f>
        <v>0</v>
      </c>
      <c r="E376" s="51">
        <f>E379</f>
        <v>34030</v>
      </c>
      <c r="F376" s="51">
        <f>F379</f>
        <v>33318</v>
      </c>
      <c r="G376" s="89">
        <f>F376/E376</f>
        <v>0.9790772847487511</v>
      </c>
      <c r="H376" s="116">
        <f>F376/F$401</f>
        <v>0.0016374859346897793</v>
      </c>
    </row>
    <row r="377" spans="1:8" ht="12.75">
      <c r="A377" s="13">
        <f t="shared" si="14"/>
        <v>318</v>
      </c>
      <c r="B377" s="57">
        <v>2030</v>
      </c>
      <c r="C377" s="56" t="s">
        <v>84</v>
      </c>
      <c r="D377" s="31"/>
      <c r="E377" s="31"/>
      <c r="F377" s="31"/>
      <c r="G377" s="89"/>
      <c r="H377" s="116"/>
    </row>
    <row r="378" spans="1:8" ht="12.75">
      <c r="A378" s="13">
        <f t="shared" si="14"/>
        <v>319</v>
      </c>
      <c r="B378" s="57"/>
      <c r="C378" s="56" t="s">
        <v>167</v>
      </c>
      <c r="D378" s="31"/>
      <c r="E378" s="31"/>
      <c r="F378" s="31"/>
      <c r="G378" s="89"/>
      <c r="H378" s="116"/>
    </row>
    <row r="379" spans="1:8" ht="12.75">
      <c r="A379" s="13">
        <f t="shared" si="14"/>
        <v>320</v>
      </c>
      <c r="B379" s="57"/>
      <c r="C379" s="56" t="s">
        <v>191</v>
      </c>
      <c r="D379" s="31">
        <v>0</v>
      </c>
      <c r="E379" s="31">
        <v>34030</v>
      </c>
      <c r="F379" s="31">
        <v>33318</v>
      </c>
      <c r="G379" s="89">
        <f>F379/E379</f>
        <v>0.9790772847487511</v>
      </c>
      <c r="H379" s="116">
        <f>F379/F$401</f>
        <v>0.0016374859346897793</v>
      </c>
    </row>
    <row r="380" spans="1:8" ht="12.75">
      <c r="A380" s="13">
        <f t="shared" si="14"/>
        <v>321</v>
      </c>
      <c r="B380" s="57"/>
      <c r="C380" s="56"/>
      <c r="D380" s="31"/>
      <c r="E380" s="31"/>
      <c r="F380" s="31"/>
      <c r="G380" s="89"/>
      <c r="H380" s="116"/>
    </row>
    <row r="381" spans="1:8" ht="12.75">
      <c r="A381" s="13">
        <f t="shared" si="14"/>
        <v>322</v>
      </c>
      <c r="B381" s="57"/>
      <c r="C381" s="56"/>
      <c r="D381" s="31"/>
      <c r="E381" s="31"/>
      <c r="F381" s="31"/>
      <c r="G381" s="89"/>
      <c r="H381" s="116"/>
    </row>
    <row r="382" spans="1:8" ht="12.75">
      <c r="A382" s="13">
        <f t="shared" si="14"/>
        <v>323</v>
      </c>
      <c r="B382" s="57"/>
      <c r="C382" s="56"/>
      <c r="D382" s="31"/>
      <c r="E382" s="31"/>
      <c r="F382" s="31"/>
      <c r="G382" s="89"/>
      <c r="H382" s="116"/>
    </row>
    <row r="383" spans="1:8" s="4" customFormat="1" ht="15">
      <c r="A383" s="13">
        <f t="shared" si="14"/>
        <v>324</v>
      </c>
      <c r="B383" s="16">
        <v>900</v>
      </c>
      <c r="C383" s="17" t="s">
        <v>5</v>
      </c>
      <c r="D383" s="24"/>
      <c r="E383" s="24"/>
      <c r="F383" s="24"/>
      <c r="G383" s="89"/>
      <c r="H383" s="116"/>
    </row>
    <row r="384" spans="1:8" s="4" customFormat="1" ht="15">
      <c r="A384" s="13">
        <f t="shared" si="14"/>
        <v>325</v>
      </c>
      <c r="B384" s="16"/>
      <c r="C384" s="17" t="s">
        <v>33</v>
      </c>
      <c r="D384" s="24">
        <f>D385</f>
        <v>0</v>
      </c>
      <c r="E384" s="24">
        <f>E385</f>
        <v>2126</v>
      </c>
      <c r="F384" s="24">
        <f>F385</f>
        <v>2126</v>
      </c>
      <c r="G384" s="89">
        <f>F384/E384</f>
        <v>1</v>
      </c>
      <c r="H384" s="116">
        <f>F384/F$401</f>
        <v>0.00010448691689628641</v>
      </c>
    </row>
    <row r="385" spans="1:8" s="52" customFormat="1" ht="12.75">
      <c r="A385" s="13">
        <f t="shared" si="14"/>
        <v>326</v>
      </c>
      <c r="B385" s="53">
        <v>90015</v>
      </c>
      <c r="C385" s="50" t="s">
        <v>83</v>
      </c>
      <c r="D385" s="51">
        <f>D387</f>
        <v>0</v>
      </c>
      <c r="E385" s="51">
        <f>E387</f>
        <v>2126</v>
      </c>
      <c r="F385" s="51">
        <f>F387</f>
        <v>2126</v>
      </c>
      <c r="G385" s="100">
        <f>F385/E385</f>
        <v>1</v>
      </c>
      <c r="H385" s="122">
        <f>F385/F$401</f>
        <v>0.00010448691689628641</v>
      </c>
    </row>
    <row r="386" spans="1:8" s="52" customFormat="1" ht="12.75">
      <c r="A386" s="13">
        <f t="shared" si="14"/>
        <v>327</v>
      </c>
      <c r="B386" s="57" t="s">
        <v>141</v>
      </c>
      <c r="C386" s="56" t="s">
        <v>57</v>
      </c>
      <c r="D386" s="51"/>
      <c r="E386" s="51"/>
      <c r="F386" s="51"/>
      <c r="G386" s="89"/>
      <c r="H386" s="116"/>
    </row>
    <row r="387" spans="1:8" s="52" customFormat="1" ht="12.75">
      <c r="A387" s="13">
        <f t="shared" si="14"/>
        <v>328</v>
      </c>
      <c r="B387" s="57"/>
      <c r="C387" s="56" t="s">
        <v>230</v>
      </c>
      <c r="D387" s="110">
        <v>0</v>
      </c>
      <c r="E387" s="62">
        <v>2126</v>
      </c>
      <c r="F387" s="62">
        <v>2126</v>
      </c>
      <c r="G387" s="87">
        <f>F387/E387</f>
        <v>1</v>
      </c>
      <c r="H387" s="120">
        <f>F387/F$401</f>
        <v>0.00010448691689628641</v>
      </c>
    </row>
    <row r="388" spans="1:8" s="48" customFormat="1" ht="15">
      <c r="A388" s="13">
        <f aca="true" t="shared" si="15" ref="A388:A401">A387+1</f>
        <v>329</v>
      </c>
      <c r="B388" s="49">
        <v>921</v>
      </c>
      <c r="C388" s="46" t="s">
        <v>192</v>
      </c>
      <c r="E388" s="47"/>
      <c r="F388" s="47"/>
      <c r="G388" s="101"/>
      <c r="H388" s="123"/>
    </row>
    <row r="389" spans="1:8" s="99" customFormat="1" ht="15">
      <c r="A389" s="13">
        <f t="shared" si="15"/>
        <v>330</v>
      </c>
      <c r="B389" s="102"/>
      <c r="C389" s="45" t="s">
        <v>193</v>
      </c>
      <c r="D389" s="47">
        <f>D390</f>
        <v>0</v>
      </c>
      <c r="E389" s="47">
        <f>E390</f>
        <v>5350</v>
      </c>
      <c r="F389" s="47">
        <f>F390</f>
        <v>5350</v>
      </c>
      <c r="G389" s="89">
        <f>F389/E389</f>
        <v>1</v>
      </c>
      <c r="H389" s="116">
        <f>F389/F$401</f>
        <v>0.0002629374437418308</v>
      </c>
    </row>
    <row r="390" spans="1:8" s="52" customFormat="1" ht="12.75">
      <c r="A390" s="13">
        <f t="shared" si="15"/>
        <v>331</v>
      </c>
      <c r="B390" s="53">
        <v>92116</v>
      </c>
      <c r="C390" s="50" t="s">
        <v>194</v>
      </c>
      <c r="D390" s="51">
        <f>D394</f>
        <v>0</v>
      </c>
      <c r="E390" s="51">
        <f>E394</f>
        <v>5350</v>
      </c>
      <c r="F390" s="51">
        <f>F394</f>
        <v>5350</v>
      </c>
      <c r="G390" s="121">
        <f>F390/E390</f>
        <v>1</v>
      </c>
      <c r="H390" s="122">
        <f>F390/F$401</f>
        <v>0.0002629374437418308</v>
      </c>
    </row>
    <row r="391" spans="1:8" s="63" customFormat="1" ht="12.75">
      <c r="A391" s="13">
        <f t="shared" si="15"/>
        <v>332</v>
      </c>
      <c r="B391" s="57">
        <v>2020</v>
      </c>
      <c r="C391" s="56" t="s">
        <v>200</v>
      </c>
      <c r="D391" s="62"/>
      <c r="E391" s="62"/>
      <c r="F391" s="62"/>
      <c r="G391" s="87"/>
      <c r="H391" s="120"/>
    </row>
    <row r="392" spans="1:8" s="63" customFormat="1" ht="12.75">
      <c r="A392" s="13">
        <f t="shared" si="15"/>
        <v>333</v>
      </c>
      <c r="B392" s="64"/>
      <c r="C392" s="56" t="s">
        <v>195</v>
      </c>
      <c r="D392" s="62"/>
      <c r="E392" s="62"/>
      <c r="F392" s="62"/>
      <c r="G392" s="87"/>
      <c r="H392" s="120"/>
    </row>
    <row r="393" spans="1:8" s="63" customFormat="1" ht="12.75">
      <c r="A393" s="13">
        <f t="shared" si="15"/>
        <v>334</v>
      </c>
      <c r="B393" s="64"/>
      <c r="C393" s="55" t="s">
        <v>196</v>
      </c>
      <c r="D393" s="62"/>
      <c r="E393" s="62"/>
      <c r="F393" s="62"/>
      <c r="G393" s="87"/>
      <c r="H393" s="120"/>
    </row>
    <row r="394" spans="1:8" s="63" customFormat="1" ht="12.75">
      <c r="A394" s="13">
        <f t="shared" si="15"/>
        <v>335</v>
      </c>
      <c r="B394" s="64"/>
      <c r="C394" s="56" t="s">
        <v>197</v>
      </c>
      <c r="D394" s="62">
        <v>0</v>
      </c>
      <c r="E394" s="62">
        <v>5350</v>
      </c>
      <c r="F394" s="62">
        <v>5350</v>
      </c>
      <c r="G394" s="87">
        <f>F394/E394</f>
        <v>1</v>
      </c>
      <c r="H394" s="120">
        <f>F394/F$401</f>
        <v>0.0002629374437418308</v>
      </c>
    </row>
    <row r="395" spans="1:8" s="48" customFormat="1" ht="15">
      <c r="A395" s="13">
        <f t="shared" si="15"/>
        <v>336</v>
      </c>
      <c r="B395" s="49">
        <v>926</v>
      </c>
      <c r="C395" s="46" t="s">
        <v>136</v>
      </c>
      <c r="D395" s="47">
        <f>D396</f>
        <v>0</v>
      </c>
      <c r="E395" s="47">
        <f>E396</f>
        <v>6850</v>
      </c>
      <c r="F395" s="47">
        <f>F396</f>
        <v>13000</v>
      </c>
      <c r="G395" s="89">
        <f>F395/E395</f>
        <v>1.897810218978102</v>
      </c>
      <c r="H395" s="116">
        <f>F395/F$401</f>
        <v>0.0006389134146997758</v>
      </c>
    </row>
    <row r="396" spans="1:8" s="128" customFormat="1" ht="14.25">
      <c r="A396" s="13">
        <f t="shared" si="15"/>
        <v>337</v>
      </c>
      <c r="B396" s="53">
        <v>92695</v>
      </c>
      <c r="C396" s="50" t="s">
        <v>9</v>
      </c>
      <c r="D396" s="97">
        <f>D399</f>
        <v>0</v>
      </c>
      <c r="E396" s="97">
        <f>E399</f>
        <v>6850</v>
      </c>
      <c r="F396" s="51">
        <f>F399</f>
        <v>13000</v>
      </c>
      <c r="G396" s="121">
        <f>F396/E396</f>
        <v>1.897810218978102</v>
      </c>
      <c r="H396" s="122">
        <f>F396/F$401</f>
        <v>0.0006389134146997758</v>
      </c>
    </row>
    <row r="397" spans="1:8" s="76" customFormat="1" ht="14.25">
      <c r="A397" s="13">
        <f t="shared" si="15"/>
        <v>338</v>
      </c>
      <c r="B397" s="57" t="s">
        <v>141</v>
      </c>
      <c r="C397" s="56" t="s">
        <v>57</v>
      </c>
      <c r="D397" s="62"/>
      <c r="E397" s="62"/>
      <c r="F397" s="62"/>
      <c r="G397" s="87"/>
      <c r="H397" s="120"/>
    </row>
    <row r="398" spans="1:8" s="76" customFormat="1" ht="14.25">
      <c r="A398" s="13">
        <f t="shared" si="15"/>
        <v>339</v>
      </c>
      <c r="B398" s="57"/>
      <c r="C398" s="56" t="s">
        <v>231</v>
      </c>
      <c r="D398" s="62"/>
      <c r="E398" s="62"/>
      <c r="F398" s="62"/>
      <c r="G398" s="87"/>
      <c r="H398" s="120"/>
    </row>
    <row r="399" spans="1:8" s="76" customFormat="1" ht="14.25">
      <c r="A399" s="13">
        <f t="shared" si="15"/>
        <v>340</v>
      </c>
      <c r="B399" s="57"/>
      <c r="C399" s="56" t="s">
        <v>232</v>
      </c>
      <c r="D399" s="62">
        <v>0</v>
      </c>
      <c r="E399" s="62">
        <v>6850</v>
      </c>
      <c r="F399" s="62">
        <v>13000</v>
      </c>
      <c r="G399" s="87">
        <f>F399/E399</f>
        <v>1.897810218978102</v>
      </c>
      <c r="H399" s="120">
        <f>F399/F$401</f>
        <v>0.0006389134146997758</v>
      </c>
    </row>
    <row r="400" spans="1:8" ht="12.75">
      <c r="A400" s="14">
        <f t="shared" si="15"/>
        <v>341</v>
      </c>
      <c r="B400" s="11"/>
      <c r="C400" s="11"/>
      <c r="D400" s="35"/>
      <c r="E400" s="35"/>
      <c r="F400" s="35"/>
      <c r="G400" s="90"/>
      <c r="H400" s="117"/>
    </row>
    <row r="401" spans="1:8" ht="15">
      <c r="A401" s="14">
        <f t="shared" si="15"/>
        <v>342</v>
      </c>
      <c r="B401" s="11"/>
      <c r="C401" s="5" t="s">
        <v>7</v>
      </c>
      <c r="D401" s="40">
        <f>D384+D359+D267+D251+D199+D194+D187+D164+D124+D116+D78+D74+D63+D60+D395+D317+D389+D312</f>
        <v>16972539</v>
      </c>
      <c r="E401" s="40">
        <f>E384+E359+E267+E251+E199+E194+E187+E164+E124+E116+E78+E74+E63+E60+E395+E317+E389+E312</f>
        <v>17881690</v>
      </c>
      <c r="F401" s="40">
        <f>F384+F359+F267+F251+F199+F194+F187+F164+F124+F116+F78+F74+F63+F60+F395+F317+F389+F312</f>
        <v>20347045</v>
      </c>
      <c r="G401" s="90">
        <f>F401/E401</f>
        <v>1.1378703578912284</v>
      </c>
      <c r="H401" s="117">
        <f>F401/F$401</f>
        <v>1</v>
      </c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2006-03-13T14:24:47Z</cp:lastPrinted>
  <dcterms:created xsi:type="dcterms:W3CDTF">2000-09-26T13:15:05Z</dcterms:created>
  <dcterms:modified xsi:type="dcterms:W3CDTF">2003-12-10T09:00:47Z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