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<sst xmlns="http://schemas.openxmlformats.org/spreadsheetml/2006/main" count="467" uniqueCount="126">
  <si>
    <t>OGÓŁEM</t>
  </si>
  <si>
    <t>środki JST</t>
  </si>
  <si>
    <t>inne środki</t>
  </si>
  <si>
    <t>Lp.</t>
  </si>
  <si>
    <t>Dział</t>
  </si>
  <si>
    <t>Rozdz.</t>
  </si>
  <si>
    <t>§</t>
  </si>
  <si>
    <t>Nazwa zadania</t>
  </si>
  <si>
    <t>inwestycyjnego</t>
  </si>
  <si>
    <t xml:space="preserve">Jednostka </t>
  </si>
  <si>
    <t>organizacyjna</t>
  </si>
  <si>
    <t>realizująca</t>
  </si>
  <si>
    <t>program lub</t>
  </si>
  <si>
    <t>koordynująca</t>
  </si>
  <si>
    <t>wykonanie</t>
  </si>
  <si>
    <t>programu</t>
  </si>
  <si>
    <t>i obligacje</t>
  </si>
  <si>
    <t>kredyty, pożyczki</t>
  </si>
  <si>
    <t>Okres</t>
  </si>
  <si>
    <t>realizacji</t>
  </si>
  <si>
    <t>Łączne</t>
  </si>
  <si>
    <t>nakłady</t>
  </si>
  <si>
    <t>finansowe (w zł)</t>
  </si>
  <si>
    <t xml:space="preserve">Źródła finansowania </t>
  </si>
  <si>
    <t>Rady Miejskiej w Międzyzdrojach</t>
  </si>
  <si>
    <t>605O</t>
  </si>
  <si>
    <t>ul.Bohaterów Warszawy</t>
  </si>
  <si>
    <t>w Międzyzdrojach</t>
  </si>
  <si>
    <t>Gmina</t>
  </si>
  <si>
    <t>Międzyzdroje</t>
  </si>
  <si>
    <t>2007-</t>
  </si>
  <si>
    <t>Razem</t>
  </si>
  <si>
    <t xml:space="preserve">do </t>
  </si>
  <si>
    <t>poniesienia</t>
  </si>
  <si>
    <t>Budowa i przebudowa ul.</t>
  </si>
  <si>
    <t>Budowa zespołu zielonych</t>
  </si>
  <si>
    <t>parkingów ogólnodostępnych</t>
  </si>
  <si>
    <t>przy ul.Komunalnej</t>
  </si>
  <si>
    <t>Budowa infrastruktury</t>
  </si>
  <si>
    <t>Rozbudowa hali sportowej</t>
  </si>
  <si>
    <t>przy szkole podstawowej nr 1</t>
  </si>
  <si>
    <t>ul.Leśna 17</t>
  </si>
  <si>
    <t>w Międzyzdrojach,</t>
  </si>
  <si>
    <t>Budowa hali sportowej</t>
  </si>
  <si>
    <t>przy szkole podstawowej</t>
  </si>
  <si>
    <t>nr 2 w m.Wapnica</t>
  </si>
  <si>
    <t xml:space="preserve">przy gimnazjum nr 1 </t>
  </si>
  <si>
    <t>Przebudowa ul.Kolejowej</t>
  </si>
  <si>
    <t>i remont ul.Norwida</t>
  </si>
  <si>
    <t>2008-</t>
  </si>
  <si>
    <t>Opracowanie projektu</t>
  </si>
  <si>
    <t>budowlanego na siedzibę</t>
  </si>
  <si>
    <t>Urzędu Miejskiego</t>
  </si>
  <si>
    <t>Budowa biblioteki</t>
  </si>
  <si>
    <t>miejskiej</t>
  </si>
  <si>
    <t>Ogółem</t>
  </si>
  <si>
    <t>2006-</t>
  </si>
  <si>
    <t>w złotych</t>
  </si>
  <si>
    <t xml:space="preserve">                        Planowane wydatki</t>
  </si>
  <si>
    <t>Przebudowa ul.Bohaterów</t>
  </si>
  <si>
    <t>Warszawy-Promenada Gwiazd</t>
  </si>
  <si>
    <t>na odcinku od ul.Zdrojowej</t>
  </si>
  <si>
    <t>do przedłużenia ul.Traugutta</t>
  </si>
  <si>
    <t>wraz z ulicami Zdrojową</t>
  </si>
  <si>
    <t>i Morską w Międzyzdrojach</t>
  </si>
  <si>
    <t>Remont zachodniego fragmentu</t>
  </si>
  <si>
    <t>na odcinku do ul.Zdrojowej</t>
  </si>
  <si>
    <t>wraz z ulicami:Wesoła,</t>
  </si>
  <si>
    <t>Dąbrówki fragmentem ul.Gryfa</t>
  </si>
  <si>
    <t>Pomorskiego,Spokojna,Rybacka</t>
  </si>
  <si>
    <t xml:space="preserve">i Mickiewicza oraz remontem </t>
  </si>
  <si>
    <t>skrzyżowań z ulicami:Cicha,</t>
  </si>
  <si>
    <t xml:space="preserve">Plażowa,Poprzeczna </t>
  </si>
  <si>
    <t>i Wczasowa</t>
  </si>
  <si>
    <t>Remont wschodniego fragmentu</t>
  </si>
  <si>
    <t xml:space="preserve">ulicy Promenady Gwiazd </t>
  </si>
  <si>
    <t>na odcinku od ul.Campigowej</t>
  </si>
  <si>
    <t>wraz z ul.Ludową i fragmentem</t>
  </si>
  <si>
    <t>ul.1000-lecia PP oraz remont</t>
  </si>
  <si>
    <t>skrzyżowań z ulicami</t>
  </si>
  <si>
    <t>Campingową,Kościuszki,Parkową,</t>
  </si>
  <si>
    <t>Pomorską,Traugutta,</t>
  </si>
  <si>
    <t>Turystyczną</t>
  </si>
  <si>
    <t>Budowa drogi w ul.Komunalnej</t>
  </si>
  <si>
    <t>pomiędzy ul.Niepodległości</t>
  </si>
  <si>
    <t xml:space="preserve">a ul.Nowomyśliwską </t>
  </si>
  <si>
    <t xml:space="preserve">Przebudowa ul.Orlej </t>
  </si>
  <si>
    <t>Urządzenie cmentarza</t>
  </si>
  <si>
    <t>Uporządkowanie gospodarki</t>
  </si>
  <si>
    <t>wodno-ściekowej na obszarze</t>
  </si>
  <si>
    <t>Związku Gmin Wyspy Wolin</t>
  </si>
  <si>
    <t>współfinansowanie</t>
  </si>
  <si>
    <t>Gmina Międzyzdroje</t>
  </si>
  <si>
    <t>Wykonanie monitoringu miasta</t>
  </si>
  <si>
    <t xml:space="preserve">Budowa kładki na koronie wydmy z miejscami wypoczynkowymi, tablicami edukacyjnymi na długości promenady </t>
  </si>
  <si>
    <t>Budowa trzech zejść na plażę z zabudową  towarzyszącą</t>
  </si>
  <si>
    <t>Budowa ścieżki rowerowej wzdłuż projektowanego ciągu promenady nadmorskiej</t>
  </si>
  <si>
    <t xml:space="preserve">Modernizacja Parku Zdrojowego wraz z modernizacją placu zabaw w Parku Zdrojowym w Międzyzdrojach  </t>
  </si>
  <si>
    <t xml:space="preserve">Budowa Amfiteatru wraz </t>
  </si>
  <si>
    <t>z zapleczem i zabudową</t>
  </si>
  <si>
    <t>towarzyszącą i przyłączami</t>
  </si>
  <si>
    <t>na nieruchomości położonej</t>
  </si>
  <si>
    <t>przy ul.Boh.Warszawy</t>
  </si>
  <si>
    <t>Portu Jachtowego w Wapnicy</t>
  </si>
  <si>
    <t>oraz modernizacja publicznego</t>
  </si>
  <si>
    <t>miejsca postojowego w Zalesiu</t>
  </si>
  <si>
    <t>Gmina Miedzyzdroje</t>
  </si>
  <si>
    <t>Załącznik nr 4</t>
  </si>
  <si>
    <t>Limity wydatków Gminy Międzyzdroje na wieloletnie programy inwestycyjne realizowane w latach 2009 -2011</t>
  </si>
  <si>
    <t>2010r.</t>
  </si>
  <si>
    <t>2011r.</t>
  </si>
  <si>
    <t>po roku 2011</t>
  </si>
  <si>
    <t>2009r.</t>
  </si>
  <si>
    <t>2009-</t>
  </si>
  <si>
    <t>2008-2011</t>
  </si>
  <si>
    <t>2009-2011</t>
  </si>
  <si>
    <t xml:space="preserve">Nowomyśliwskiej </t>
  </si>
  <si>
    <t xml:space="preserve">Budowa drogi -Gryfa </t>
  </si>
  <si>
    <t xml:space="preserve">Pomorskiego -las </t>
  </si>
  <si>
    <t>rowerowej na odcinku</t>
  </si>
  <si>
    <t>Budowa ścieżki</t>
  </si>
  <si>
    <t>Budowa ul.Polnej</t>
  </si>
  <si>
    <t>ul.Kolejowa 29 ,dz.nr 166</t>
  </si>
  <si>
    <t>do uchwały nr XXXIV/323/08</t>
  </si>
  <si>
    <t>z dnia  29 grudnia 2008 r.</t>
  </si>
  <si>
    <t>Międzyzdroje-Lubin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</si>
</sst>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 CE"/>
      <family val="2"/>
    </font>
    <font>
      <b/>
      <sz val="8"/>
      <name val="Arial"/>
      <family val="0"/>
    </font>
    <font>
      <b/>
      <i/>
      <sz val="8"/>
      <name val="Arial CE"/>
      <family val="0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" fontId="1" fillId="0" borderId="8" xfId="0" applyNumberFormat="1" applyFont="1" applyFill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7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7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8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workbookViewId="0" topLeftCell="A177">
      <selection activeCell="I127" sqref="I127"/>
    </sheetView>
  </sheetViews>
  <sheetFormatPr defaultColWidth="9.140625" defaultRowHeight="12.75"/>
  <cols>
    <col min="1" max="1" width="4.8515625" style="158" customWidth="1"/>
    <col min="2" max="2" width="4.7109375" style="164" customWidth="1"/>
    <col min="3" max="3" width="7.57421875" style="164" customWidth="1"/>
    <col min="4" max="4" width="4.28125" style="164" customWidth="1"/>
    <col min="5" max="5" width="22.7109375" style="5" customWidth="1"/>
    <col min="6" max="6" width="11.7109375" style="5" customWidth="1"/>
    <col min="7" max="7" width="11.57421875" style="5" customWidth="1"/>
    <col min="8" max="8" width="12.7109375" style="37" customWidth="1"/>
    <col min="9" max="9" width="13.421875" style="5" customWidth="1"/>
    <col min="10" max="10" width="11.00390625" style="37" bestFit="1" customWidth="1"/>
    <col min="11" max="12" width="10.8515625" style="37" bestFit="1" customWidth="1"/>
    <col min="13" max="13" width="10.8515625" style="37" customWidth="1"/>
    <col min="14" max="14" width="12.140625" style="37" customWidth="1"/>
    <col min="15" max="15" width="13.8515625" style="66" bestFit="1" customWidth="1"/>
    <col min="16" max="34" width="9.140625" style="66" customWidth="1"/>
  </cols>
  <sheetData>
    <row r="1" ht="12.75">
      <c r="J1" s="37" t="s">
        <v>107</v>
      </c>
    </row>
    <row r="2" ht="12.75">
      <c r="J2" s="37" t="s">
        <v>123</v>
      </c>
    </row>
    <row r="3" ht="12.75">
      <c r="J3" s="37" t="s">
        <v>24</v>
      </c>
    </row>
    <row r="4" ht="12.75">
      <c r="J4" s="37" t="s">
        <v>124</v>
      </c>
    </row>
    <row r="5" ht="15">
      <c r="A5" s="159" t="s">
        <v>108</v>
      </c>
    </row>
    <row r="7" spans="13:14" ht="12.75">
      <c r="M7" s="37" t="s">
        <v>57</v>
      </c>
      <c r="N7" s="83"/>
    </row>
    <row r="8" spans="1:14" ht="12.75">
      <c r="A8" s="80"/>
      <c r="B8" s="165"/>
      <c r="C8" s="165"/>
      <c r="D8" s="177"/>
      <c r="E8" s="10"/>
      <c r="F8" s="60" t="s">
        <v>9</v>
      </c>
      <c r="G8" s="14"/>
      <c r="H8" s="38"/>
      <c r="I8" s="10"/>
      <c r="J8" s="91"/>
      <c r="K8" s="92"/>
      <c r="L8" s="92"/>
      <c r="M8" s="92"/>
      <c r="N8" s="93"/>
    </row>
    <row r="9" spans="1:14" ht="12.75">
      <c r="A9" s="67"/>
      <c r="B9" s="166"/>
      <c r="C9" s="166"/>
      <c r="D9" s="76"/>
      <c r="E9" s="11"/>
      <c r="F9" s="58" t="s">
        <v>10</v>
      </c>
      <c r="G9" s="11"/>
      <c r="H9" s="54"/>
      <c r="I9" s="11"/>
      <c r="J9" s="94" t="s">
        <v>58</v>
      </c>
      <c r="K9" s="68"/>
      <c r="L9" s="68"/>
      <c r="M9" s="68"/>
      <c r="N9" s="44"/>
    </row>
    <row r="10" spans="1:14" ht="12.75">
      <c r="A10" s="67"/>
      <c r="B10" s="166"/>
      <c r="C10" s="166"/>
      <c r="D10" s="76"/>
      <c r="E10" s="11"/>
      <c r="F10" s="8" t="s">
        <v>11</v>
      </c>
      <c r="G10" s="6"/>
      <c r="H10" s="63"/>
      <c r="I10" s="11"/>
      <c r="J10" s="95"/>
      <c r="K10" s="83"/>
      <c r="L10" s="83"/>
      <c r="M10" s="83"/>
      <c r="N10" s="96"/>
    </row>
    <row r="11" spans="1:14" ht="12.75">
      <c r="A11" s="67"/>
      <c r="B11" s="166"/>
      <c r="C11" s="166"/>
      <c r="D11" s="76"/>
      <c r="E11" s="6" t="s">
        <v>7</v>
      </c>
      <c r="F11" s="8" t="s">
        <v>12</v>
      </c>
      <c r="G11" s="6" t="s">
        <v>18</v>
      </c>
      <c r="H11" s="62" t="s">
        <v>20</v>
      </c>
      <c r="I11" s="193" t="s">
        <v>23</v>
      </c>
      <c r="J11" s="38"/>
      <c r="K11" s="97"/>
      <c r="L11" s="97"/>
      <c r="M11" s="98"/>
      <c r="N11" s="99" t="s">
        <v>31</v>
      </c>
    </row>
    <row r="12" spans="1:14" ht="12.75">
      <c r="A12" s="67"/>
      <c r="B12" s="166"/>
      <c r="C12" s="166"/>
      <c r="D12" s="76"/>
      <c r="E12" s="6" t="s">
        <v>8</v>
      </c>
      <c r="F12" s="59" t="s">
        <v>13</v>
      </c>
      <c r="G12" s="6" t="s">
        <v>19</v>
      </c>
      <c r="H12" s="61" t="s">
        <v>21</v>
      </c>
      <c r="I12" s="193"/>
      <c r="J12" s="81" t="s">
        <v>112</v>
      </c>
      <c r="K12" s="81" t="s">
        <v>109</v>
      </c>
      <c r="L12" s="81" t="s">
        <v>110</v>
      </c>
      <c r="M12" s="100" t="s">
        <v>111</v>
      </c>
      <c r="N12" s="44" t="s">
        <v>32</v>
      </c>
    </row>
    <row r="13" spans="1:14" ht="12.75">
      <c r="A13" s="67" t="s">
        <v>3</v>
      </c>
      <c r="B13" s="166" t="s">
        <v>4</v>
      </c>
      <c r="C13" s="166" t="s">
        <v>5</v>
      </c>
      <c r="D13" s="76" t="s">
        <v>6</v>
      </c>
      <c r="E13" s="6"/>
      <c r="F13" s="8" t="s">
        <v>14</v>
      </c>
      <c r="G13" s="6"/>
      <c r="H13" s="61" t="s">
        <v>22</v>
      </c>
      <c r="I13" s="193"/>
      <c r="J13" s="101"/>
      <c r="K13" s="101"/>
      <c r="L13" s="101"/>
      <c r="M13" s="99"/>
      <c r="N13" s="44" t="s">
        <v>33</v>
      </c>
    </row>
    <row r="14" spans="1:14" ht="12.75">
      <c r="A14" s="160"/>
      <c r="B14" s="167"/>
      <c r="C14" s="167"/>
      <c r="D14" s="174"/>
      <c r="E14" s="16"/>
      <c r="F14" s="17" t="s">
        <v>15</v>
      </c>
      <c r="G14" s="7"/>
      <c r="H14" s="64"/>
      <c r="I14" s="194"/>
      <c r="J14" s="102"/>
      <c r="K14" s="102"/>
      <c r="L14" s="102"/>
      <c r="M14" s="103"/>
      <c r="N14" s="96"/>
    </row>
    <row r="15" spans="1:14" ht="12.75">
      <c r="A15" s="58">
        <v>1</v>
      </c>
      <c r="B15" s="76">
        <v>600</v>
      </c>
      <c r="C15" s="76">
        <v>60014</v>
      </c>
      <c r="D15" s="76">
        <v>6050</v>
      </c>
      <c r="E15" s="11" t="s">
        <v>120</v>
      </c>
      <c r="F15" s="35" t="s">
        <v>28</v>
      </c>
      <c r="G15" s="11" t="s">
        <v>115</v>
      </c>
      <c r="H15" s="54">
        <v>3000000</v>
      </c>
      <c r="I15" s="23" t="s">
        <v>0</v>
      </c>
      <c r="J15" s="134">
        <f>SUM(J16:J19)</f>
        <v>500000</v>
      </c>
      <c r="K15" s="138">
        <f>SUM(K16:K19)</f>
        <v>1000000</v>
      </c>
      <c r="L15" s="138">
        <f>SUM(L16:L19)</f>
        <v>1500000</v>
      </c>
      <c r="M15" s="138">
        <f>SUM(M16:M19)</f>
        <v>0</v>
      </c>
      <c r="N15" s="138">
        <f>SUM(N16:N19)</f>
        <v>3000000</v>
      </c>
    </row>
    <row r="16" spans="1:14" ht="12.75">
      <c r="A16" s="58"/>
      <c r="B16" s="76"/>
      <c r="C16" s="76"/>
      <c r="D16" s="76"/>
      <c r="E16" s="11" t="s">
        <v>119</v>
      </c>
      <c r="F16" s="35" t="s">
        <v>29</v>
      </c>
      <c r="G16" s="11"/>
      <c r="H16" s="54"/>
      <c r="I16" s="181" t="s">
        <v>1</v>
      </c>
      <c r="J16" s="106">
        <v>500000</v>
      </c>
      <c r="K16" s="105">
        <v>1000000</v>
      </c>
      <c r="L16" s="105">
        <v>1500000</v>
      </c>
      <c r="M16" s="105">
        <v>0</v>
      </c>
      <c r="N16" s="107">
        <f>SUM(J16:M16)</f>
        <v>3000000</v>
      </c>
    </row>
    <row r="17" spans="1:14" ht="12.75">
      <c r="A17" s="58"/>
      <c r="B17" s="76"/>
      <c r="C17" s="76"/>
      <c r="D17" s="76"/>
      <c r="E17" s="11" t="s">
        <v>125</v>
      </c>
      <c r="F17" s="11"/>
      <c r="G17" s="11"/>
      <c r="H17" s="54"/>
      <c r="I17" s="19" t="s">
        <v>17</v>
      </c>
      <c r="J17" s="117"/>
      <c r="K17" s="139"/>
      <c r="L17" s="139"/>
      <c r="M17" s="139"/>
      <c r="N17" s="38"/>
    </row>
    <row r="18" spans="1:14" ht="12.75">
      <c r="A18" s="58"/>
      <c r="B18" s="76"/>
      <c r="C18" s="76"/>
      <c r="D18" s="76"/>
      <c r="E18" s="11"/>
      <c r="F18" s="11"/>
      <c r="G18" s="11"/>
      <c r="H18" s="54"/>
      <c r="I18" s="23" t="s">
        <v>16</v>
      </c>
      <c r="J18" s="75">
        <v>0</v>
      </c>
      <c r="K18" s="104">
        <v>0</v>
      </c>
      <c r="L18" s="104">
        <v>0</v>
      </c>
      <c r="M18" s="104">
        <v>0</v>
      </c>
      <c r="N18" s="82">
        <f>SUM(J18:M18)</f>
        <v>0</v>
      </c>
    </row>
    <row r="19" spans="1:14" ht="13.5" thickBot="1">
      <c r="A19" s="162"/>
      <c r="B19" s="175"/>
      <c r="C19" s="175"/>
      <c r="D19" s="175"/>
      <c r="E19" s="53"/>
      <c r="F19" s="53"/>
      <c r="G19" s="53"/>
      <c r="H19" s="195"/>
      <c r="I19" s="20" t="s">
        <v>2</v>
      </c>
      <c r="J19" s="118">
        <v>0</v>
      </c>
      <c r="K19" s="141">
        <v>0</v>
      </c>
      <c r="L19" s="141">
        <v>0</v>
      </c>
      <c r="M19" s="141">
        <v>0</v>
      </c>
      <c r="N19" s="52">
        <f>SUM(J19:M19)</f>
        <v>0</v>
      </c>
    </row>
    <row r="20" spans="1:15" ht="12.75">
      <c r="A20" s="67">
        <v>2</v>
      </c>
      <c r="B20" s="166">
        <v>600</v>
      </c>
      <c r="C20" s="166">
        <v>60016</v>
      </c>
      <c r="D20" s="166" t="s">
        <v>25</v>
      </c>
      <c r="E20" s="34" t="s">
        <v>59</v>
      </c>
      <c r="F20" s="34" t="s">
        <v>28</v>
      </c>
      <c r="G20" s="1" t="s">
        <v>30</v>
      </c>
      <c r="H20" s="40">
        <f>44999.99+442539.2+12638298.59+16108962</f>
        <v>29234799.78</v>
      </c>
      <c r="I20" s="23" t="s">
        <v>0</v>
      </c>
      <c r="J20" s="75">
        <f>SUM(J21:J25)</f>
        <v>12638298.59</v>
      </c>
      <c r="K20" s="75">
        <f>SUM(K21:K25)</f>
        <v>16108962</v>
      </c>
      <c r="L20" s="75">
        <f>SUM(L21:L25)</f>
        <v>0</v>
      </c>
      <c r="M20" s="75">
        <f>SUM(M21:M25)</f>
        <v>0</v>
      </c>
      <c r="N20" s="75">
        <f>SUM(J20:M20)</f>
        <v>28747260.59</v>
      </c>
      <c r="O20" s="178"/>
    </row>
    <row r="21" spans="1:14" ht="12.75">
      <c r="A21" s="67"/>
      <c r="B21" s="166"/>
      <c r="C21" s="166"/>
      <c r="D21" s="166"/>
      <c r="E21" s="34" t="s">
        <v>60</v>
      </c>
      <c r="F21" s="34" t="s">
        <v>29</v>
      </c>
      <c r="G21" s="1">
        <v>2010</v>
      </c>
      <c r="H21" s="24"/>
      <c r="I21" s="189" t="s">
        <v>1</v>
      </c>
      <c r="J21" s="212">
        <v>8638298.59</v>
      </c>
      <c r="K21" s="105">
        <v>8054481</v>
      </c>
      <c r="L21" s="105">
        <v>0</v>
      </c>
      <c r="M21" s="106">
        <v>0</v>
      </c>
      <c r="N21" s="107">
        <f>SUM(J21:M21)</f>
        <v>16692779.59</v>
      </c>
    </row>
    <row r="22" spans="1:14" ht="12.75">
      <c r="A22" s="67"/>
      <c r="B22" s="166"/>
      <c r="C22" s="166"/>
      <c r="D22" s="166"/>
      <c r="E22" s="34" t="s">
        <v>61</v>
      </c>
      <c r="F22" s="1"/>
      <c r="G22" s="1"/>
      <c r="H22" s="24"/>
      <c r="I22" s="19" t="s">
        <v>17</v>
      </c>
      <c r="J22" s="110"/>
      <c r="K22" s="117"/>
      <c r="L22" s="117"/>
      <c r="M22" s="117"/>
      <c r="N22" s="38"/>
    </row>
    <row r="23" spans="1:14" ht="12.75">
      <c r="A23" s="67"/>
      <c r="B23" s="166"/>
      <c r="C23" s="166"/>
      <c r="D23" s="166"/>
      <c r="E23" s="34" t="s">
        <v>62</v>
      </c>
      <c r="F23" s="1"/>
      <c r="G23" s="1"/>
      <c r="H23" s="24"/>
      <c r="I23" s="23" t="s">
        <v>16</v>
      </c>
      <c r="J23" s="90">
        <v>0</v>
      </c>
      <c r="K23" s="75">
        <v>0</v>
      </c>
      <c r="L23" s="75">
        <v>0</v>
      </c>
      <c r="M23" s="75">
        <v>0</v>
      </c>
      <c r="N23" s="82">
        <f>SUM(J23:M23)</f>
        <v>0</v>
      </c>
    </row>
    <row r="24" spans="1:14" ht="12.75">
      <c r="A24" s="67"/>
      <c r="B24" s="166"/>
      <c r="C24" s="166"/>
      <c r="D24" s="166"/>
      <c r="E24" s="34" t="s">
        <v>63</v>
      </c>
      <c r="F24" s="1"/>
      <c r="G24" s="1"/>
      <c r="H24" s="24"/>
      <c r="I24" s="18" t="s">
        <v>2</v>
      </c>
      <c r="J24" s="134">
        <v>4000000</v>
      </c>
      <c r="K24" s="138">
        <v>8054481</v>
      </c>
      <c r="L24" s="138">
        <v>0</v>
      </c>
      <c r="M24" s="134">
        <v>0</v>
      </c>
      <c r="N24" s="130">
        <f>SUM(J24:M24)</f>
        <v>12054481</v>
      </c>
    </row>
    <row r="25" spans="1:14" ht="13.5" thickBot="1">
      <c r="A25" s="84"/>
      <c r="B25" s="168"/>
      <c r="C25" s="168"/>
      <c r="D25" s="168"/>
      <c r="E25" s="51" t="s">
        <v>64</v>
      </c>
      <c r="F25" s="4"/>
      <c r="G25" s="3"/>
      <c r="H25" s="151"/>
      <c r="I25" s="152"/>
      <c r="J25" s="135"/>
      <c r="K25" s="163"/>
      <c r="L25" s="135"/>
      <c r="M25" s="135"/>
      <c r="N25" s="119"/>
    </row>
    <row r="26" spans="1:14" ht="22.5">
      <c r="A26" s="67">
        <v>3</v>
      </c>
      <c r="B26" s="76">
        <v>600</v>
      </c>
      <c r="C26" s="76">
        <v>60016</v>
      </c>
      <c r="D26" s="76" t="s">
        <v>25</v>
      </c>
      <c r="E26" s="89" t="s">
        <v>95</v>
      </c>
      <c r="F26" s="35" t="s">
        <v>28</v>
      </c>
      <c r="G26" s="2" t="s">
        <v>113</v>
      </c>
      <c r="H26" s="24">
        <v>2400000</v>
      </c>
      <c r="I26" s="78" t="s">
        <v>0</v>
      </c>
      <c r="J26" s="116">
        <f>SUM(J27:J30)</f>
        <v>1000000</v>
      </c>
      <c r="K26" s="116">
        <f>SUM(K27:K30)</f>
        <v>1400000</v>
      </c>
      <c r="L26" s="116">
        <f>SUM(L27:L30)</f>
        <v>0</v>
      </c>
      <c r="M26" s="116">
        <f>SUM(M27:M30)</f>
        <v>0</v>
      </c>
      <c r="N26" s="82">
        <f>SUM(J26:M26)</f>
        <v>2400000</v>
      </c>
    </row>
    <row r="27" spans="1:14" ht="12.75">
      <c r="A27" s="67"/>
      <c r="B27" s="76"/>
      <c r="C27" s="166"/>
      <c r="D27" s="166"/>
      <c r="E27" s="48"/>
      <c r="F27" s="34" t="s">
        <v>29</v>
      </c>
      <c r="G27" s="2">
        <v>2010</v>
      </c>
      <c r="H27" s="24"/>
      <c r="I27" s="189" t="s">
        <v>1</v>
      </c>
      <c r="J27" s="105">
        <v>320000</v>
      </c>
      <c r="K27" s="106">
        <v>350000</v>
      </c>
      <c r="L27" s="106">
        <v>0</v>
      </c>
      <c r="M27" s="191">
        <v>0</v>
      </c>
      <c r="N27" s="107">
        <f>SUM(J27:M27)</f>
        <v>670000</v>
      </c>
    </row>
    <row r="28" spans="1:14" ht="12.75">
      <c r="A28" s="67"/>
      <c r="B28" s="166"/>
      <c r="C28" s="166"/>
      <c r="D28" s="166"/>
      <c r="E28" s="48"/>
      <c r="F28" s="2"/>
      <c r="G28" s="2"/>
      <c r="H28" s="24"/>
      <c r="I28" s="19" t="s">
        <v>17</v>
      </c>
      <c r="J28" s="117"/>
      <c r="K28" s="117"/>
      <c r="L28" s="117"/>
      <c r="M28" s="117"/>
      <c r="N28" s="38"/>
    </row>
    <row r="29" spans="1:14" ht="12.75">
      <c r="A29" s="67"/>
      <c r="B29" s="166"/>
      <c r="C29" s="166"/>
      <c r="D29" s="166"/>
      <c r="E29" s="48"/>
      <c r="F29" s="2"/>
      <c r="G29" s="2"/>
      <c r="H29" s="24"/>
      <c r="I29" s="23" t="s">
        <v>16</v>
      </c>
      <c r="J29" s="75">
        <v>0</v>
      </c>
      <c r="K29" s="75">
        <v>0</v>
      </c>
      <c r="L29" s="75">
        <v>0</v>
      </c>
      <c r="M29" s="75">
        <v>0</v>
      </c>
      <c r="N29" s="82">
        <f>SUM(J29:M29)</f>
        <v>0</v>
      </c>
    </row>
    <row r="30" spans="1:14" ht="13.5" thickBot="1">
      <c r="A30" s="67"/>
      <c r="B30" s="166"/>
      <c r="C30" s="166"/>
      <c r="D30" s="166"/>
      <c r="E30" s="48"/>
      <c r="F30" s="2"/>
      <c r="G30" s="1"/>
      <c r="H30" s="24"/>
      <c r="I30" s="20" t="s">
        <v>2</v>
      </c>
      <c r="J30" s="118">
        <v>680000</v>
      </c>
      <c r="K30" s="118">
        <v>1050000</v>
      </c>
      <c r="L30" s="118">
        <v>0</v>
      </c>
      <c r="M30" s="118">
        <v>0</v>
      </c>
      <c r="N30" s="119">
        <f>SUM(J30:M30)</f>
        <v>1730000</v>
      </c>
    </row>
    <row r="31" spans="1:14" ht="12.75">
      <c r="A31" s="80">
        <v>4</v>
      </c>
      <c r="B31" s="165">
        <v>600</v>
      </c>
      <c r="C31" s="165">
        <v>60016</v>
      </c>
      <c r="D31" s="165">
        <v>6050</v>
      </c>
      <c r="E31" s="33" t="s">
        <v>117</v>
      </c>
      <c r="F31" s="33" t="s">
        <v>28</v>
      </c>
      <c r="G31" s="196" t="s">
        <v>113</v>
      </c>
      <c r="H31" s="197"/>
      <c r="I31" s="78" t="s">
        <v>0</v>
      </c>
      <c r="J31" s="116">
        <f>SUM(J32:J35)</f>
        <v>400000</v>
      </c>
      <c r="K31" s="116">
        <f>SUM(K32:K35)</f>
        <v>4000000</v>
      </c>
      <c r="L31" s="116">
        <f>SUM(L32:L35)</f>
        <v>10300000</v>
      </c>
      <c r="M31" s="116">
        <f>SUM(M32:M35)</f>
        <v>10300000</v>
      </c>
      <c r="N31" s="133">
        <f>SUM(N32:N35)</f>
        <v>25000000</v>
      </c>
    </row>
    <row r="32" spans="1:14" ht="12.75">
      <c r="A32" s="67"/>
      <c r="B32" s="166"/>
      <c r="C32" s="166"/>
      <c r="D32" s="166"/>
      <c r="E32" s="34" t="s">
        <v>118</v>
      </c>
      <c r="F32" s="34" t="s">
        <v>29</v>
      </c>
      <c r="G32" s="1">
        <v>2012</v>
      </c>
      <c r="H32" s="198">
        <v>25000000</v>
      </c>
      <c r="I32" s="189" t="s">
        <v>1</v>
      </c>
      <c r="J32" s="105">
        <v>400000</v>
      </c>
      <c r="K32" s="106">
        <v>4000000</v>
      </c>
      <c r="L32" s="106">
        <v>10300000</v>
      </c>
      <c r="M32" s="191">
        <v>10300000</v>
      </c>
      <c r="N32" s="107">
        <f>SUM(J32:M32)</f>
        <v>25000000</v>
      </c>
    </row>
    <row r="33" spans="1:14" ht="12.75">
      <c r="A33" s="67"/>
      <c r="B33" s="166"/>
      <c r="C33" s="166"/>
      <c r="D33" s="166"/>
      <c r="E33" s="34" t="s">
        <v>27</v>
      </c>
      <c r="F33" s="1"/>
      <c r="G33" s="1"/>
      <c r="H33" s="198"/>
      <c r="I33" s="19" t="s">
        <v>17</v>
      </c>
      <c r="J33" s="117"/>
      <c r="K33" s="117"/>
      <c r="L33" s="117"/>
      <c r="M33" s="117"/>
      <c r="N33" s="38"/>
    </row>
    <row r="34" spans="1:14" ht="12.75">
      <c r="A34" s="67"/>
      <c r="B34" s="166"/>
      <c r="C34" s="166"/>
      <c r="D34" s="166"/>
      <c r="E34" s="1"/>
      <c r="F34" s="1"/>
      <c r="G34" s="1"/>
      <c r="H34" s="198"/>
      <c r="I34" s="23" t="s">
        <v>16</v>
      </c>
      <c r="J34" s="75">
        <v>0</v>
      </c>
      <c r="K34" s="75">
        <v>0</v>
      </c>
      <c r="L34" s="75">
        <v>0</v>
      </c>
      <c r="M34" s="75">
        <v>0</v>
      </c>
      <c r="N34" s="82">
        <v>0</v>
      </c>
    </row>
    <row r="35" spans="1:14" ht="13.5" thickBot="1">
      <c r="A35" s="84"/>
      <c r="B35" s="168"/>
      <c r="C35" s="168"/>
      <c r="D35" s="168"/>
      <c r="E35" s="4"/>
      <c r="F35" s="4"/>
      <c r="G35" s="4"/>
      <c r="H35" s="199"/>
      <c r="I35" s="20" t="s">
        <v>2</v>
      </c>
      <c r="J35" s="118">
        <v>0</v>
      </c>
      <c r="K35" s="118">
        <v>0</v>
      </c>
      <c r="L35" s="118">
        <v>0</v>
      </c>
      <c r="M35" s="118">
        <v>0</v>
      </c>
      <c r="N35" s="119">
        <v>0</v>
      </c>
    </row>
    <row r="36" spans="1:14" ht="12.75">
      <c r="A36" s="140"/>
      <c r="B36" s="169"/>
      <c r="C36" s="169"/>
      <c r="D36" s="169"/>
      <c r="E36" s="26"/>
      <c r="F36" s="26"/>
      <c r="G36" s="26"/>
      <c r="H36" s="27"/>
      <c r="I36" s="22"/>
      <c r="J36" s="123"/>
      <c r="K36" s="123"/>
      <c r="L36" s="123"/>
      <c r="M36" s="123"/>
      <c r="N36" s="68"/>
    </row>
    <row r="37" spans="1:14" ht="12.75">
      <c r="A37" s="140"/>
      <c r="B37" s="169"/>
      <c r="C37" s="169"/>
      <c r="D37" s="169"/>
      <c r="E37" s="26"/>
      <c r="F37" s="26"/>
      <c r="G37" s="26"/>
      <c r="H37" s="27"/>
      <c r="I37" s="22"/>
      <c r="J37" s="123"/>
      <c r="K37" s="123"/>
      <c r="L37" s="123"/>
      <c r="M37" s="123"/>
      <c r="N37" s="68"/>
    </row>
    <row r="38" spans="1:14" ht="12.75">
      <c r="A38" s="140"/>
      <c r="B38" s="169"/>
      <c r="C38" s="169"/>
      <c r="D38" s="169"/>
      <c r="E38" s="26"/>
      <c r="F38" s="26"/>
      <c r="G38" s="26"/>
      <c r="H38" s="27"/>
      <c r="I38" s="22"/>
      <c r="J38" s="123"/>
      <c r="K38" s="123"/>
      <c r="L38" s="123"/>
      <c r="M38" s="123"/>
      <c r="N38" s="68"/>
    </row>
    <row r="39" spans="1:14" ht="12.75">
      <c r="A39" s="140"/>
      <c r="B39" s="169"/>
      <c r="C39" s="169"/>
      <c r="D39" s="169"/>
      <c r="E39" s="26"/>
      <c r="F39" s="26"/>
      <c r="G39" s="26"/>
      <c r="H39" s="27"/>
      <c r="I39" s="22"/>
      <c r="J39" s="123"/>
      <c r="K39" s="123"/>
      <c r="L39" s="123"/>
      <c r="M39" s="123"/>
      <c r="N39" s="68"/>
    </row>
    <row r="40" spans="1:14" ht="12.75">
      <c r="A40" s="80"/>
      <c r="B40" s="165"/>
      <c r="C40" s="165"/>
      <c r="D40" s="177"/>
      <c r="E40" s="10"/>
      <c r="F40" s="60" t="s">
        <v>9</v>
      </c>
      <c r="G40" s="14"/>
      <c r="H40" s="38"/>
      <c r="I40" s="10"/>
      <c r="J40" s="91"/>
      <c r="K40" s="92"/>
      <c r="L40" s="92"/>
      <c r="M40" s="92"/>
      <c r="N40" s="93"/>
    </row>
    <row r="41" spans="1:14" ht="12.75">
      <c r="A41" s="67"/>
      <c r="B41" s="166"/>
      <c r="C41" s="166"/>
      <c r="D41" s="76"/>
      <c r="E41" s="11"/>
      <c r="F41" s="58" t="s">
        <v>10</v>
      </c>
      <c r="G41" s="11"/>
      <c r="H41" s="54"/>
      <c r="I41" s="11"/>
      <c r="J41" s="94" t="s">
        <v>58</v>
      </c>
      <c r="K41" s="68"/>
      <c r="L41" s="68"/>
      <c r="M41" s="68"/>
      <c r="N41" s="44"/>
    </row>
    <row r="42" spans="1:14" ht="12.75">
      <c r="A42" s="67"/>
      <c r="B42" s="166"/>
      <c r="C42" s="166"/>
      <c r="D42" s="76"/>
      <c r="E42" s="11"/>
      <c r="F42" s="8" t="s">
        <v>11</v>
      </c>
      <c r="G42" s="6"/>
      <c r="H42" s="63"/>
      <c r="I42" s="11"/>
      <c r="J42" s="95"/>
      <c r="K42" s="83"/>
      <c r="L42" s="83"/>
      <c r="M42" s="83"/>
      <c r="N42" s="96"/>
    </row>
    <row r="43" spans="1:14" ht="12.75">
      <c r="A43" s="67"/>
      <c r="B43" s="166"/>
      <c r="C43" s="166"/>
      <c r="D43" s="76"/>
      <c r="E43" s="6" t="s">
        <v>7</v>
      </c>
      <c r="F43" s="8" t="s">
        <v>12</v>
      </c>
      <c r="G43" s="6" t="s">
        <v>18</v>
      </c>
      <c r="H43" s="62" t="s">
        <v>20</v>
      </c>
      <c r="I43" s="193" t="s">
        <v>23</v>
      </c>
      <c r="J43" s="38"/>
      <c r="K43" s="97"/>
      <c r="L43" s="97"/>
      <c r="M43" s="98"/>
      <c r="N43" s="99" t="s">
        <v>31</v>
      </c>
    </row>
    <row r="44" spans="1:14" ht="12.75">
      <c r="A44" s="67"/>
      <c r="B44" s="166"/>
      <c r="C44" s="166"/>
      <c r="D44" s="76"/>
      <c r="E44" s="6" t="s">
        <v>8</v>
      </c>
      <c r="F44" s="59" t="s">
        <v>13</v>
      </c>
      <c r="G44" s="6" t="s">
        <v>19</v>
      </c>
      <c r="H44" s="61" t="s">
        <v>21</v>
      </c>
      <c r="I44" s="193"/>
      <c r="J44" s="81" t="s">
        <v>112</v>
      </c>
      <c r="K44" s="81" t="s">
        <v>109</v>
      </c>
      <c r="L44" s="81" t="s">
        <v>110</v>
      </c>
      <c r="M44" s="100" t="s">
        <v>111</v>
      </c>
      <c r="N44" s="44" t="s">
        <v>32</v>
      </c>
    </row>
    <row r="45" spans="1:14" ht="12.75">
      <c r="A45" s="67" t="s">
        <v>3</v>
      </c>
      <c r="B45" s="166" t="s">
        <v>4</v>
      </c>
      <c r="C45" s="166" t="s">
        <v>5</v>
      </c>
      <c r="D45" s="76" t="s">
        <v>6</v>
      </c>
      <c r="E45" s="6"/>
      <c r="F45" s="8" t="s">
        <v>14</v>
      </c>
      <c r="G45" s="6"/>
      <c r="H45" s="61" t="s">
        <v>22</v>
      </c>
      <c r="I45" s="193"/>
      <c r="J45" s="101"/>
      <c r="K45" s="101"/>
      <c r="L45" s="101"/>
      <c r="M45" s="99"/>
      <c r="N45" s="44" t="s">
        <v>33</v>
      </c>
    </row>
    <row r="46" spans="1:14" ht="13.5" thickBot="1">
      <c r="A46" s="160"/>
      <c r="B46" s="167"/>
      <c r="C46" s="167"/>
      <c r="D46" s="174"/>
      <c r="E46" s="16"/>
      <c r="F46" s="17" t="s">
        <v>15</v>
      </c>
      <c r="G46" s="7"/>
      <c r="H46" s="64"/>
      <c r="I46" s="194"/>
      <c r="J46" s="102"/>
      <c r="K46" s="102"/>
      <c r="L46" s="102"/>
      <c r="M46" s="103"/>
      <c r="N46" s="96"/>
    </row>
    <row r="47" spans="1:14" ht="12.75">
      <c r="A47" s="69"/>
      <c r="B47" s="170"/>
      <c r="C47" s="170"/>
      <c r="D47" s="170"/>
      <c r="E47" s="70"/>
      <c r="F47" s="71"/>
      <c r="G47" s="71"/>
      <c r="H47" s="72"/>
      <c r="I47" s="73"/>
      <c r="J47" s="120"/>
      <c r="K47" s="120"/>
      <c r="L47" s="120"/>
      <c r="M47" s="120"/>
      <c r="N47" s="77"/>
    </row>
    <row r="48" spans="1:14" ht="12.75">
      <c r="A48" s="67">
        <v>5</v>
      </c>
      <c r="B48" s="166">
        <v>600</v>
      </c>
      <c r="C48" s="166">
        <v>60016</v>
      </c>
      <c r="D48" s="166">
        <v>6050</v>
      </c>
      <c r="E48" s="34" t="s">
        <v>65</v>
      </c>
      <c r="F48" s="34" t="s">
        <v>28</v>
      </c>
      <c r="G48" s="1" t="s">
        <v>30</v>
      </c>
      <c r="H48" s="40">
        <f>73003.2+5344853+9000000+21350</f>
        <v>14439206.2</v>
      </c>
      <c r="I48" s="21"/>
      <c r="J48" s="74"/>
      <c r="K48" s="74"/>
      <c r="L48" s="74"/>
      <c r="M48" s="74"/>
      <c r="N48" s="39"/>
    </row>
    <row r="49" spans="1:14" ht="12.75">
      <c r="A49" s="67"/>
      <c r="B49" s="166"/>
      <c r="C49" s="166"/>
      <c r="D49" s="166"/>
      <c r="E49" s="34" t="s">
        <v>26</v>
      </c>
      <c r="F49" s="34" t="s">
        <v>29</v>
      </c>
      <c r="G49" s="150">
        <v>2011</v>
      </c>
      <c r="H49" s="40"/>
      <c r="I49" s="21"/>
      <c r="J49" s="74"/>
      <c r="K49" s="74"/>
      <c r="L49" s="74"/>
      <c r="M49" s="74"/>
      <c r="N49" s="39"/>
    </row>
    <row r="50" spans="1:14" ht="12.75">
      <c r="A50" s="67"/>
      <c r="B50" s="166"/>
      <c r="C50" s="166"/>
      <c r="D50" s="166"/>
      <c r="E50" s="15" t="s">
        <v>66</v>
      </c>
      <c r="F50" s="34"/>
      <c r="G50" s="1"/>
      <c r="H50" s="39"/>
      <c r="I50" s="21"/>
      <c r="J50" s="74"/>
      <c r="K50" s="74"/>
      <c r="L50" s="74"/>
      <c r="M50" s="74"/>
      <c r="N50" s="39"/>
    </row>
    <row r="51" spans="1:14" ht="12.75">
      <c r="A51" s="67"/>
      <c r="B51" s="166"/>
      <c r="C51" s="166"/>
      <c r="D51" s="166"/>
      <c r="E51" s="15" t="s">
        <v>67</v>
      </c>
      <c r="F51" s="34"/>
      <c r="G51" s="1"/>
      <c r="H51" s="39"/>
      <c r="I51" s="21"/>
      <c r="J51" s="121"/>
      <c r="K51" s="121"/>
      <c r="L51" s="121"/>
      <c r="M51" s="121"/>
      <c r="N51" s="122"/>
    </row>
    <row r="52" spans="1:14" ht="12.75">
      <c r="A52" s="67"/>
      <c r="B52" s="166"/>
      <c r="C52" s="166"/>
      <c r="D52" s="166"/>
      <c r="E52" s="15" t="s">
        <v>68</v>
      </c>
      <c r="F52" s="15"/>
      <c r="G52" s="15"/>
      <c r="H52" s="39"/>
      <c r="I52" s="23"/>
      <c r="J52" s="75"/>
      <c r="K52" s="75"/>
      <c r="L52" s="75"/>
      <c r="M52" s="75"/>
      <c r="N52" s="82"/>
    </row>
    <row r="53" spans="1:14" ht="12.75">
      <c r="A53" s="67"/>
      <c r="B53" s="166"/>
      <c r="C53" s="166"/>
      <c r="D53" s="166"/>
      <c r="E53" s="15" t="s">
        <v>69</v>
      </c>
      <c r="F53" s="15"/>
      <c r="G53" s="15"/>
      <c r="H53" s="39"/>
      <c r="I53" s="23" t="s">
        <v>0</v>
      </c>
      <c r="J53" s="75">
        <f>SUM(J54:J57)</f>
        <v>21350</v>
      </c>
      <c r="K53" s="75">
        <f>SUM(K54:K57)</f>
        <v>5344853</v>
      </c>
      <c r="L53" s="75">
        <f>SUM(L54:L57)</f>
        <v>9000000</v>
      </c>
      <c r="M53" s="75">
        <f>SUM(M54:M57)</f>
        <v>0</v>
      </c>
      <c r="N53" s="75">
        <f>SUM(J53:M53)</f>
        <v>14366203</v>
      </c>
    </row>
    <row r="54" spans="1:15" ht="12.75">
      <c r="A54" s="67"/>
      <c r="B54" s="166"/>
      <c r="C54" s="166"/>
      <c r="D54" s="166"/>
      <c r="E54" s="15" t="s">
        <v>70</v>
      </c>
      <c r="F54" s="15"/>
      <c r="G54" s="15"/>
      <c r="H54" s="39"/>
      <c r="I54" s="189" t="s">
        <v>1</v>
      </c>
      <c r="J54" s="190">
        <v>21350</v>
      </c>
      <c r="K54" s="190">
        <v>2672426.5</v>
      </c>
      <c r="L54" s="190">
        <v>4500000</v>
      </c>
      <c r="M54" s="106">
        <v>0</v>
      </c>
      <c r="N54" s="107">
        <f>SUM(J54:M54)</f>
        <v>7193776.5</v>
      </c>
      <c r="O54" s="178"/>
    </row>
    <row r="55" spans="1:14" ht="12.75">
      <c r="A55" s="67"/>
      <c r="B55" s="166"/>
      <c r="C55" s="166"/>
      <c r="D55" s="166"/>
      <c r="E55" s="34" t="s">
        <v>71</v>
      </c>
      <c r="F55" s="34"/>
      <c r="G55" s="1"/>
      <c r="H55" s="40"/>
      <c r="I55" s="21" t="s">
        <v>17</v>
      </c>
      <c r="J55" s="108"/>
      <c r="K55" s="108"/>
      <c r="L55" s="74"/>
      <c r="M55" s="74"/>
      <c r="N55" s="38"/>
    </row>
    <row r="56" spans="1:14" ht="12.75">
      <c r="A56" s="67"/>
      <c r="B56" s="166"/>
      <c r="C56" s="166"/>
      <c r="D56" s="166"/>
      <c r="E56" s="34" t="s">
        <v>72</v>
      </c>
      <c r="F56" s="34"/>
      <c r="G56" s="1"/>
      <c r="H56" s="40"/>
      <c r="I56" s="23" t="s">
        <v>16</v>
      </c>
      <c r="J56" s="90">
        <v>0</v>
      </c>
      <c r="K56" s="90">
        <v>0</v>
      </c>
      <c r="L56" s="75">
        <v>0</v>
      </c>
      <c r="M56" s="75">
        <v>0</v>
      </c>
      <c r="N56" s="82">
        <f>SUM(J56:M56)</f>
        <v>0</v>
      </c>
    </row>
    <row r="57" spans="1:14" ht="13.5" thickBot="1">
      <c r="A57" s="84"/>
      <c r="B57" s="168"/>
      <c r="C57" s="168"/>
      <c r="D57" s="168"/>
      <c r="E57" s="51" t="s">
        <v>73</v>
      </c>
      <c r="F57" s="4"/>
      <c r="G57" s="4"/>
      <c r="H57" s="41"/>
      <c r="I57" s="20" t="s">
        <v>2</v>
      </c>
      <c r="J57" s="118">
        <v>0</v>
      </c>
      <c r="K57" s="118">
        <v>2672426.5</v>
      </c>
      <c r="L57" s="118">
        <v>4500000</v>
      </c>
      <c r="M57" s="118">
        <v>0</v>
      </c>
      <c r="N57" s="52">
        <f>SUM(J57:M57)</f>
        <v>7172426.5</v>
      </c>
    </row>
    <row r="58" spans="1:14" ht="12.75">
      <c r="A58" s="67">
        <v>6</v>
      </c>
      <c r="B58" s="171"/>
      <c r="C58" s="166"/>
      <c r="D58" s="166"/>
      <c r="E58" s="34"/>
      <c r="F58" s="1"/>
      <c r="G58" s="1"/>
      <c r="H58" s="40"/>
      <c r="I58" s="21"/>
      <c r="J58" s="108"/>
      <c r="K58" s="108"/>
      <c r="L58" s="74"/>
      <c r="M58" s="74"/>
      <c r="N58" s="39"/>
    </row>
    <row r="59" spans="1:14" ht="12.75">
      <c r="A59" s="67"/>
      <c r="B59" s="171">
        <v>600</v>
      </c>
      <c r="C59" s="166">
        <v>60016</v>
      </c>
      <c r="D59" s="166" t="s">
        <v>25</v>
      </c>
      <c r="E59" s="34" t="s">
        <v>74</v>
      </c>
      <c r="F59" s="34" t="s">
        <v>28</v>
      </c>
      <c r="G59" s="1" t="s">
        <v>30</v>
      </c>
      <c r="H59" s="40">
        <f>38863.5+3983863+3500000</f>
        <v>7522726.5</v>
      </c>
      <c r="I59" s="21"/>
      <c r="J59" s="74"/>
      <c r="K59" s="74"/>
      <c r="L59" s="74"/>
      <c r="M59" s="74"/>
      <c r="N59" s="39"/>
    </row>
    <row r="60" spans="1:14" ht="12.75">
      <c r="A60" s="67"/>
      <c r="B60" s="171"/>
      <c r="C60" s="166"/>
      <c r="D60" s="166"/>
      <c r="E60" s="34" t="s">
        <v>75</v>
      </c>
      <c r="F60" s="34" t="s">
        <v>29</v>
      </c>
      <c r="G60" s="1">
        <v>2012</v>
      </c>
      <c r="H60" s="40"/>
      <c r="I60" s="21"/>
      <c r="J60" s="124"/>
      <c r="K60" s="124"/>
      <c r="L60" s="124"/>
      <c r="M60" s="124"/>
      <c r="N60" s="122"/>
    </row>
    <row r="61" spans="1:14" ht="12.75">
      <c r="A61" s="67"/>
      <c r="B61" s="171"/>
      <c r="C61" s="166"/>
      <c r="D61" s="166"/>
      <c r="E61" s="34" t="s">
        <v>76</v>
      </c>
      <c r="F61" s="1"/>
      <c r="G61" s="1"/>
      <c r="H61" s="40"/>
      <c r="I61" s="21"/>
      <c r="J61" s="108"/>
      <c r="K61" s="108"/>
      <c r="L61" s="108"/>
      <c r="M61" s="108"/>
      <c r="N61" s="39"/>
    </row>
    <row r="62" spans="1:14" ht="12.75">
      <c r="A62" s="67"/>
      <c r="B62" s="171"/>
      <c r="C62" s="166"/>
      <c r="D62" s="166"/>
      <c r="E62" s="34" t="s">
        <v>62</v>
      </c>
      <c r="F62" s="1"/>
      <c r="G62" s="1"/>
      <c r="H62" s="40"/>
      <c r="I62" s="21"/>
      <c r="J62" s="108"/>
      <c r="K62" s="108"/>
      <c r="L62" s="108"/>
      <c r="M62" s="108"/>
      <c r="N62" s="39"/>
    </row>
    <row r="63" spans="1:14" ht="12.75">
      <c r="A63" s="67"/>
      <c r="B63" s="171"/>
      <c r="C63" s="166"/>
      <c r="D63" s="166"/>
      <c r="E63" s="1" t="s">
        <v>77</v>
      </c>
      <c r="F63" s="1"/>
      <c r="G63" s="1"/>
      <c r="H63" s="40"/>
      <c r="I63" s="23"/>
      <c r="J63" s="75"/>
      <c r="K63" s="75"/>
      <c r="L63" s="75"/>
      <c r="M63" s="75"/>
      <c r="N63" s="82"/>
    </row>
    <row r="64" spans="1:15" ht="12.75">
      <c r="A64" s="67"/>
      <c r="B64" s="171"/>
      <c r="C64" s="166"/>
      <c r="D64" s="166"/>
      <c r="E64" s="34" t="s">
        <v>78</v>
      </c>
      <c r="F64" s="1"/>
      <c r="G64" s="1"/>
      <c r="H64" s="40"/>
      <c r="I64" s="23" t="s">
        <v>0</v>
      </c>
      <c r="J64" s="75">
        <f>SUM(J65:J68)</f>
        <v>0</v>
      </c>
      <c r="K64" s="75">
        <f>SUM(K65:K68)</f>
        <v>0</v>
      </c>
      <c r="L64" s="75">
        <f>SUM(L65:L68)</f>
        <v>3983863</v>
      </c>
      <c r="M64" s="75">
        <f>SUM(M65:M68)</f>
        <v>3500000</v>
      </c>
      <c r="N64" s="39">
        <f>SUM(J64:M64)</f>
        <v>7483863</v>
      </c>
      <c r="O64" s="178"/>
    </row>
    <row r="65" spans="1:14" ht="12.75">
      <c r="A65" s="67"/>
      <c r="B65" s="171"/>
      <c r="C65" s="166"/>
      <c r="D65" s="166"/>
      <c r="E65" s="34" t="s">
        <v>79</v>
      </c>
      <c r="F65" s="1"/>
      <c r="G65" s="1"/>
      <c r="H65" s="40"/>
      <c r="I65" s="181" t="s">
        <v>1</v>
      </c>
      <c r="J65" s="213">
        <v>0</v>
      </c>
      <c r="K65" s="213">
        <v>0</v>
      </c>
      <c r="L65" s="213">
        <v>1991931.5</v>
      </c>
      <c r="M65" s="213">
        <v>1750000</v>
      </c>
      <c r="N65" s="107">
        <f>SUM(J65:M65)</f>
        <v>3741931.5</v>
      </c>
    </row>
    <row r="66" spans="1:14" ht="12.75">
      <c r="A66" s="67"/>
      <c r="B66" s="171"/>
      <c r="C66" s="166"/>
      <c r="D66" s="166"/>
      <c r="E66" s="34" t="s">
        <v>80</v>
      </c>
      <c r="F66" s="1"/>
      <c r="G66" s="1"/>
      <c r="H66" s="27"/>
      <c r="I66" s="19" t="s">
        <v>17</v>
      </c>
      <c r="J66" s="110"/>
      <c r="K66" s="110"/>
      <c r="L66" s="110"/>
      <c r="M66" s="110"/>
      <c r="N66" s="38"/>
    </row>
    <row r="67" spans="1:14" ht="12.75">
      <c r="A67" s="67"/>
      <c r="B67" s="171"/>
      <c r="C67" s="166"/>
      <c r="D67" s="166"/>
      <c r="E67" s="34" t="s">
        <v>81</v>
      </c>
      <c r="F67" s="1"/>
      <c r="G67" s="1"/>
      <c r="H67" s="27"/>
      <c r="I67" s="21" t="s">
        <v>16</v>
      </c>
      <c r="J67" s="108">
        <v>0</v>
      </c>
      <c r="K67" s="108">
        <v>0</v>
      </c>
      <c r="L67" s="108">
        <v>0</v>
      </c>
      <c r="M67" s="108">
        <v>0</v>
      </c>
      <c r="N67" s="39">
        <f>SUM(J67:M67)</f>
        <v>0</v>
      </c>
    </row>
    <row r="68" spans="1:14" ht="13.5" thickBot="1">
      <c r="A68" s="84"/>
      <c r="B68" s="172"/>
      <c r="C68" s="168"/>
      <c r="D68" s="172"/>
      <c r="E68" s="51" t="s">
        <v>82</v>
      </c>
      <c r="F68" s="4"/>
      <c r="G68" s="49"/>
      <c r="H68" s="41"/>
      <c r="I68" s="20" t="s">
        <v>2</v>
      </c>
      <c r="J68" s="118">
        <v>0</v>
      </c>
      <c r="K68" s="118">
        <v>0</v>
      </c>
      <c r="L68" s="118">
        <v>1991931.5</v>
      </c>
      <c r="M68" s="118">
        <v>1750000</v>
      </c>
      <c r="N68" s="119">
        <f>SUM(J68:M68)</f>
        <v>3741931.5</v>
      </c>
    </row>
    <row r="69" spans="1:14" ht="12.75">
      <c r="A69" s="67"/>
      <c r="B69" s="171"/>
      <c r="C69" s="166"/>
      <c r="D69" s="171"/>
      <c r="E69" s="48"/>
      <c r="F69" s="1"/>
      <c r="G69" s="26"/>
      <c r="H69" s="24"/>
      <c r="I69" s="21"/>
      <c r="J69" s="113"/>
      <c r="K69" s="74"/>
      <c r="L69" s="109"/>
      <c r="M69" s="126"/>
      <c r="N69" s="39"/>
    </row>
    <row r="70" spans="1:15" ht="12.75">
      <c r="A70" s="67">
        <v>7</v>
      </c>
      <c r="B70" s="166">
        <v>600</v>
      </c>
      <c r="C70" s="166">
        <v>60016</v>
      </c>
      <c r="D70" s="166" t="s">
        <v>25</v>
      </c>
      <c r="E70" s="48" t="s">
        <v>34</v>
      </c>
      <c r="F70" s="34" t="s">
        <v>28</v>
      </c>
      <c r="G70" s="2" t="s">
        <v>56</v>
      </c>
      <c r="H70" s="200">
        <f>146089.5+6260974+1920400</f>
        <v>8327463.5</v>
      </c>
      <c r="I70" s="23" t="s">
        <v>0</v>
      </c>
      <c r="J70" s="201">
        <f>SUM(J71:J74)</f>
        <v>6260974</v>
      </c>
      <c r="K70" s="146">
        <f>SUM(K71:K74)</f>
        <v>1920400</v>
      </c>
      <c r="L70" s="113">
        <f>SUM(L71:L74)</f>
        <v>0</v>
      </c>
      <c r="M70" s="75">
        <f>SUM(M71:M74)</f>
        <v>0</v>
      </c>
      <c r="N70" s="39">
        <f>SUM(J70:M70)</f>
        <v>8181374</v>
      </c>
      <c r="O70" s="178"/>
    </row>
    <row r="71" spans="1:14" ht="12.75">
      <c r="A71" s="67"/>
      <c r="B71" s="166"/>
      <c r="C71" s="166"/>
      <c r="D71" s="166"/>
      <c r="E71" s="48" t="s">
        <v>116</v>
      </c>
      <c r="F71" s="34" t="s">
        <v>29</v>
      </c>
      <c r="G71" s="148">
        <v>2010</v>
      </c>
      <c r="H71" s="24"/>
      <c r="I71" s="189" t="s">
        <v>1</v>
      </c>
      <c r="J71" s="182">
        <v>3260974</v>
      </c>
      <c r="K71" s="183">
        <v>920400</v>
      </c>
      <c r="L71" s="190">
        <v>0</v>
      </c>
      <c r="M71" s="191">
        <v>0</v>
      </c>
      <c r="N71" s="107">
        <f>SUM(J71:M71)</f>
        <v>4181374</v>
      </c>
    </row>
    <row r="72" spans="1:14" ht="12.75">
      <c r="A72" s="67"/>
      <c r="B72" s="166"/>
      <c r="C72" s="166"/>
      <c r="D72" s="166"/>
      <c r="E72" s="48" t="s">
        <v>27</v>
      </c>
      <c r="F72" s="2"/>
      <c r="G72" s="2"/>
      <c r="H72" s="24"/>
      <c r="I72" s="21" t="s">
        <v>17</v>
      </c>
      <c r="J72" s="203"/>
      <c r="K72" s="204"/>
      <c r="L72" s="109"/>
      <c r="M72" s="126"/>
      <c r="N72" s="39"/>
    </row>
    <row r="73" spans="1:14" ht="12.75">
      <c r="A73" s="67"/>
      <c r="B73" s="166"/>
      <c r="C73" s="166"/>
      <c r="D73" s="166"/>
      <c r="E73" s="48"/>
      <c r="F73" s="2"/>
      <c r="G73" s="2"/>
      <c r="H73" s="24"/>
      <c r="I73" s="23" t="s">
        <v>16</v>
      </c>
      <c r="J73" s="205">
        <v>0</v>
      </c>
      <c r="K73" s="149">
        <v>0</v>
      </c>
      <c r="L73" s="104">
        <v>0</v>
      </c>
      <c r="M73" s="116">
        <v>0</v>
      </c>
      <c r="N73" s="82">
        <f>SUM(J73:M73)</f>
        <v>0</v>
      </c>
    </row>
    <row r="74" spans="1:14" ht="12.75">
      <c r="A74" s="160"/>
      <c r="B74" s="167"/>
      <c r="C74" s="167"/>
      <c r="D74" s="167"/>
      <c r="E74" s="206"/>
      <c r="F74" s="207"/>
      <c r="G74" s="207"/>
      <c r="H74" s="208"/>
      <c r="I74" s="18" t="s">
        <v>2</v>
      </c>
      <c r="J74" s="202">
        <v>3000000</v>
      </c>
      <c r="K74" s="202">
        <v>1000000</v>
      </c>
      <c r="L74" s="129">
        <v>0</v>
      </c>
      <c r="M74" s="129">
        <v>0</v>
      </c>
      <c r="N74" s="130">
        <f>SUM(J74:M74)</f>
        <v>4000000</v>
      </c>
    </row>
    <row r="75" spans="1:14" ht="12.75">
      <c r="A75" s="140"/>
      <c r="B75" s="169"/>
      <c r="C75" s="169"/>
      <c r="D75" s="169"/>
      <c r="E75" s="48"/>
      <c r="F75" s="26"/>
      <c r="G75" s="26"/>
      <c r="H75" s="27"/>
      <c r="I75" s="22"/>
      <c r="J75" s="113"/>
      <c r="K75" s="113"/>
      <c r="L75" s="113"/>
      <c r="M75" s="113"/>
      <c r="N75" s="68"/>
    </row>
    <row r="76" spans="1:14" ht="12.75">
      <c r="A76" s="140"/>
      <c r="B76" s="169"/>
      <c r="C76" s="169"/>
      <c r="D76" s="169"/>
      <c r="E76" s="48"/>
      <c r="F76" s="26"/>
      <c r="G76" s="26"/>
      <c r="H76" s="27"/>
      <c r="I76" s="22"/>
      <c r="J76" s="113"/>
      <c r="K76" s="113"/>
      <c r="L76" s="113"/>
      <c r="M76" s="113"/>
      <c r="N76" s="68"/>
    </row>
    <row r="77" spans="1:14" ht="12.75">
      <c r="A77" s="140"/>
      <c r="B77" s="169"/>
      <c r="C77" s="169"/>
      <c r="D77" s="169"/>
      <c r="E77" s="48"/>
      <c r="F77" s="26"/>
      <c r="G77" s="26"/>
      <c r="H77" s="27"/>
      <c r="I77" s="22"/>
      <c r="J77" s="113"/>
      <c r="K77" s="113"/>
      <c r="L77" s="113"/>
      <c r="M77" s="113"/>
      <c r="N77" s="68"/>
    </row>
    <row r="78" spans="1:14" ht="12.75">
      <c r="A78" s="80"/>
      <c r="B78" s="165"/>
      <c r="C78" s="165"/>
      <c r="D78" s="177"/>
      <c r="E78" s="10"/>
      <c r="F78" s="60" t="s">
        <v>9</v>
      </c>
      <c r="G78" s="14"/>
      <c r="H78" s="38"/>
      <c r="I78" s="10"/>
      <c r="J78" s="91"/>
      <c r="K78" s="92"/>
      <c r="L78" s="92"/>
      <c r="M78" s="92"/>
      <c r="N78" s="93"/>
    </row>
    <row r="79" spans="1:14" ht="12.75">
      <c r="A79" s="67"/>
      <c r="B79" s="166"/>
      <c r="C79" s="166"/>
      <c r="D79" s="76"/>
      <c r="E79" s="11"/>
      <c r="F79" s="58" t="s">
        <v>10</v>
      </c>
      <c r="G79" s="11"/>
      <c r="H79" s="54"/>
      <c r="I79" s="11"/>
      <c r="J79" s="94" t="s">
        <v>58</v>
      </c>
      <c r="K79" s="68"/>
      <c r="L79" s="68"/>
      <c r="M79" s="68"/>
      <c r="N79" s="44"/>
    </row>
    <row r="80" spans="1:14" ht="12.75">
      <c r="A80" s="67"/>
      <c r="B80" s="166"/>
      <c r="C80" s="166"/>
      <c r="D80" s="76"/>
      <c r="E80" s="11"/>
      <c r="F80" s="8" t="s">
        <v>11</v>
      </c>
      <c r="G80" s="6"/>
      <c r="H80" s="63"/>
      <c r="I80" s="11"/>
      <c r="J80" s="95"/>
      <c r="K80" s="83"/>
      <c r="L80" s="83"/>
      <c r="M80" s="83"/>
      <c r="N80" s="96"/>
    </row>
    <row r="81" spans="1:14" ht="12.75">
      <c r="A81" s="67"/>
      <c r="B81" s="166"/>
      <c r="C81" s="166"/>
      <c r="D81" s="76"/>
      <c r="E81" s="6" t="s">
        <v>7</v>
      </c>
      <c r="F81" s="8" t="s">
        <v>12</v>
      </c>
      <c r="G81" s="6" t="s">
        <v>18</v>
      </c>
      <c r="H81" s="62" t="s">
        <v>20</v>
      </c>
      <c r="I81" s="193" t="s">
        <v>23</v>
      </c>
      <c r="J81" s="38"/>
      <c r="K81" s="97"/>
      <c r="L81" s="97"/>
      <c r="M81" s="98"/>
      <c r="N81" s="99" t="s">
        <v>31</v>
      </c>
    </row>
    <row r="82" spans="1:14" ht="12.75">
      <c r="A82" s="67"/>
      <c r="B82" s="166"/>
      <c r="C82" s="166"/>
      <c r="D82" s="76"/>
      <c r="E82" s="6" t="s">
        <v>8</v>
      </c>
      <c r="F82" s="59" t="s">
        <v>13</v>
      </c>
      <c r="G82" s="6" t="s">
        <v>19</v>
      </c>
      <c r="H82" s="61" t="s">
        <v>21</v>
      </c>
      <c r="I82" s="193"/>
      <c r="J82" s="81" t="s">
        <v>112</v>
      </c>
      <c r="K82" s="81" t="s">
        <v>109</v>
      </c>
      <c r="L82" s="81" t="s">
        <v>110</v>
      </c>
      <c r="M82" s="100" t="s">
        <v>111</v>
      </c>
      <c r="N82" s="44" t="s">
        <v>32</v>
      </c>
    </row>
    <row r="83" spans="1:14" ht="12.75">
      <c r="A83" s="67" t="s">
        <v>3</v>
      </c>
      <c r="B83" s="166" t="s">
        <v>4</v>
      </c>
      <c r="C83" s="166" t="s">
        <v>5</v>
      </c>
      <c r="D83" s="76" t="s">
        <v>6</v>
      </c>
      <c r="E83" s="6"/>
      <c r="F83" s="8" t="s">
        <v>14</v>
      </c>
      <c r="G83" s="6"/>
      <c r="H83" s="61" t="s">
        <v>22</v>
      </c>
      <c r="I83" s="193"/>
      <c r="J83" s="101"/>
      <c r="K83" s="101"/>
      <c r="L83" s="101"/>
      <c r="M83" s="99"/>
      <c r="N83" s="44" t="s">
        <v>33</v>
      </c>
    </row>
    <row r="84" spans="1:14" ht="12.75">
      <c r="A84" s="160"/>
      <c r="B84" s="167"/>
      <c r="C84" s="167"/>
      <c r="D84" s="174"/>
      <c r="E84" s="16"/>
      <c r="F84" s="17" t="s">
        <v>15</v>
      </c>
      <c r="G84" s="7"/>
      <c r="H84" s="64"/>
      <c r="I84" s="194"/>
      <c r="J84" s="102"/>
      <c r="K84" s="102"/>
      <c r="L84" s="102"/>
      <c r="M84" s="103"/>
      <c r="N84" s="96"/>
    </row>
    <row r="85" spans="1:15" ht="12.75">
      <c r="A85" s="67">
        <v>8</v>
      </c>
      <c r="B85" s="166">
        <v>600</v>
      </c>
      <c r="C85" s="166">
        <v>60016</v>
      </c>
      <c r="D85" s="166" t="s">
        <v>25</v>
      </c>
      <c r="E85" s="48" t="s">
        <v>35</v>
      </c>
      <c r="F85" s="33" t="s">
        <v>28</v>
      </c>
      <c r="G85" s="2" t="s">
        <v>30</v>
      </c>
      <c r="H85" s="24">
        <f>28853+2068316+1512588+1627.36</f>
        <v>3611384.36</v>
      </c>
      <c r="I85" s="18" t="s">
        <v>0</v>
      </c>
      <c r="J85" s="113">
        <f>SUM(J86:J89)</f>
        <v>1627.36</v>
      </c>
      <c r="K85" s="74">
        <f>SUM(K86:K89)</f>
        <v>2068316</v>
      </c>
      <c r="L85" s="74">
        <f>SUM(L86:L89)</f>
        <v>1512588</v>
      </c>
      <c r="M85" s="74">
        <f>SUM(M86:M89)</f>
        <v>0</v>
      </c>
      <c r="N85" s="39">
        <f>SUM(J85:M85)</f>
        <v>3582531.3600000003</v>
      </c>
      <c r="O85" s="178"/>
    </row>
    <row r="86" spans="1:14" ht="12.75">
      <c r="A86" s="67"/>
      <c r="B86" s="166"/>
      <c r="C86" s="166"/>
      <c r="D86" s="166"/>
      <c r="E86" s="48" t="s">
        <v>36</v>
      </c>
      <c r="F86" s="34" t="s">
        <v>29</v>
      </c>
      <c r="G86" s="2">
        <v>2011</v>
      </c>
      <c r="H86" s="24"/>
      <c r="I86" s="189" t="s">
        <v>1</v>
      </c>
      <c r="J86" s="192">
        <v>1627.36</v>
      </c>
      <c r="K86" s="190">
        <v>1034158</v>
      </c>
      <c r="L86" s="190">
        <v>756294</v>
      </c>
      <c r="M86" s="191">
        <v>0</v>
      </c>
      <c r="N86" s="107">
        <f>SUM(J86:M86)</f>
        <v>1792079.3599999999</v>
      </c>
    </row>
    <row r="87" spans="1:14" ht="12.75">
      <c r="A87" s="67"/>
      <c r="B87" s="166"/>
      <c r="C87" s="166"/>
      <c r="D87" s="166"/>
      <c r="E87" s="48" t="s">
        <v>37</v>
      </c>
      <c r="F87" s="2"/>
      <c r="G87" s="2"/>
      <c r="H87" s="24"/>
      <c r="I87" s="21" t="s">
        <v>17</v>
      </c>
      <c r="J87" s="115"/>
      <c r="K87" s="108"/>
      <c r="L87" s="109"/>
      <c r="M87" s="126"/>
      <c r="N87" s="39"/>
    </row>
    <row r="88" spans="1:14" ht="12.75">
      <c r="A88" s="67"/>
      <c r="B88" s="166"/>
      <c r="C88" s="166"/>
      <c r="D88" s="166"/>
      <c r="E88" s="48" t="s">
        <v>27</v>
      </c>
      <c r="F88" s="2"/>
      <c r="G88" s="2"/>
      <c r="H88" s="24"/>
      <c r="I88" s="23" t="s">
        <v>16</v>
      </c>
      <c r="J88" s="128">
        <v>0</v>
      </c>
      <c r="K88" s="90">
        <v>0</v>
      </c>
      <c r="L88" s="104">
        <v>0</v>
      </c>
      <c r="M88" s="116">
        <v>0</v>
      </c>
      <c r="N88" s="82">
        <f>SUM(J88:M88)</f>
        <v>0</v>
      </c>
    </row>
    <row r="89" spans="1:15" ht="13.5" thickBot="1">
      <c r="A89" s="84"/>
      <c r="B89" s="168"/>
      <c r="C89" s="168"/>
      <c r="D89" s="168"/>
      <c r="E89" s="49"/>
      <c r="F89" s="3"/>
      <c r="G89" s="3"/>
      <c r="H89" s="42"/>
      <c r="I89" s="20" t="s">
        <v>2</v>
      </c>
      <c r="J89" s="127">
        <v>0</v>
      </c>
      <c r="K89" s="127">
        <v>1034158</v>
      </c>
      <c r="L89" s="127">
        <v>756294</v>
      </c>
      <c r="M89" s="127">
        <v>0</v>
      </c>
      <c r="N89" s="119">
        <f>SUM(J89:M89)</f>
        <v>1790452</v>
      </c>
      <c r="O89" s="178"/>
    </row>
    <row r="90" spans="1:15" ht="12.75">
      <c r="A90" s="67">
        <v>9</v>
      </c>
      <c r="B90" s="166">
        <v>600</v>
      </c>
      <c r="C90" s="166">
        <v>60016</v>
      </c>
      <c r="D90" s="166" t="s">
        <v>25</v>
      </c>
      <c r="E90" s="48" t="s">
        <v>83</v>
      </c>
      <c r="F90" s="33" t="s">
        <v>28</v>
      </c>
      <c r="G90" s="2" t="s">
        <v>56</v>
      </c>
      <c r="H90" s="24">
        <f>28000+1093326+1030464</f>
        <v>2151790</v>
      </c>
      <c r="I90" s="18" t="s">
        <v>0</v>
      </c>
      <c r="J90" s="113">
        <v>0</v>
      </c>
      <c r="K90" s="74">
        <f>SUM(K91:K94)</f>
        <v>1093326</v>
      </c>
      <c r="L90" s="74">
        <f>SUM(L91:L94)</f>
        <v>1030464</v>
      </c>
      <c r="M90" s="126">
        <v>0</v>
      </c>
      <c r="N90" s="39">
        <f>SUM(J90:M90)</f>
        <v>2123790</v>
      </c>
      <c r="O90" s="178"/>
    </row>
    <row r="91" spans="1:14" ht="12.75">
      <c r="A91" s="67"/>
      <c r="B91" s="166"/>
      <c r="C91" s="166"/>
      <c r="D91" s="166"/>
      <c r="E91" s="48" t="s">
        <v>84</v>
      </c>
      <c r="F91" s="34" t="s">
        <v>29</v>
      </c>
      <c r="G91" s="2">
        <v>2011</v>
      </c>
      <c r="H91" s="24"/>
      <c r="I91" s="189" t="s">
        <v>1</v>
      </c>
      <c r="J91" s="192">
        <v>0</v>
      </c>
      <c r="K91" s="190">
        <v>546663</v>
      </c>
      <c r="L91" s="190">
        <v>515232</v>
      </c>
      <c r="M91" s="191">
        <v>0</v>
      </c>
      <c r="N91" s="107">
        <f>SUM(J91:M91)</f>
        <v>1061895</v>
      </c>
    </row>
    <row r="92" spans="1:14" ht="12.75">
      <c r="A92" s="67"/>
      <c r="B92" s="166"/>
      <c r="C92" s="166"/>
      <c r="D92" s="166"/>
      <c r="E92" s="48" t="s">
        <v>85</v>
      </c>
      <c r="F92" s="2"/>
      <c r="G92" s="2"/>
      <c r="H92" s="24"/>
      <c r="I92" s="21" t="s">
        <v>17</v>
      </c>
      <c r="J92" s="115"/>
      <c r="K92" s="108"/>
      <c r="L92" s="109"/>
      <c r="M92" s="126"/>
      <c r="N92" s="39"/>
    </row>
    <row r="93" spans="1:14" ht="12.75">
      <c r="A93" s="67"/>
      <c r="B93" s="166"/>
      <c r="C93" s="166"/>
      <c r="D93" s="166"/>
      <c r="E93" s="48" t="s">
        <v>27</v>
      </c>
      <c r="F93" s="2"/>
      <c r="G93" s="2"/>
      <c r="H93" s="24"/>
      <c r="I93" s="23" t="s">
        <v>16</v>
      </c>
      <c r="J93" s="128">
        <v>0</v>
      </c>
      <c r="K93" s="90">
        <v>0</v>
      </c>
      <c r="L93" s="104">
        <v>0</v>
      </c>
      <c r="M93" s="116">
        <v>0</v>
      </c>
      <c r="N93" s="82">
        <f>SUM(J93:M93)</f>
        <v>0</v>
      </c>
    </row>
    <row r="94" spans="1:14" ht="13.5" thickBot="1">
      <c r="A94" s="84"/>
      <c r="B94" s="168"/>
      <c r="C94" s="168"/>
      <c r="D94" s="168"/>
      <c r="E94" s="49"/>
      <c r="F94" s="3"/>
      <c r="G94" s="3"/>
      <c r="H94" s="42"/>
      <c r="I94" s="20" t="s">
        <v>2</v>
      </c>
      <c r="J94" s="127">
        <f>J90-J91</f>
        <v>0</v>
      </c>
      <c r="K94" s="127">
        <v>546663</v>
      </c>
      <c r="L94" s="127">
        <v>515232</v>
      </c>
      <c r="M94" s="127">
        <f>M90-M91</f>
        <v>0</v>
      </c>
      <c r="N94" s="119">
        <f>SUM(J94:M94)</f>
        <v>1061895</v>
      </c>
    </row>
    <row r="95" spans="1:14" ht="12.75">
      <c r="A95" s="67">
        <v>10</v>
      </c>
      <c r="B95" s="166">
        <v>600</v>
      </c>
      <c r="C95" s="166">
        <v>60016</v>
      </c>
      <c r="D95" s="166" t="s">
        <v>25</v>
      </c>
      <c r="E95" s="48" t="s">
        <v>47</v>
      </c>
      <c r="F95" s="33" t="s">
        <v>28</v>
      </c>
      <c r="G95" s="2" t="s">
        <v>49</v>
      </c>
      <c r="H95" s="24">
        <f>96519.17+1500916+6000000+2500000</f>
        <v>10097435.17</v>
      </c>
      <c r="I95" s="23" t="s">
        <v>0</v>
      </c>
      <c r="J95" s="114">
        <f>SUM(J96:J99)</f>
        <v>1500916</v>
      </c>
      <c r="K95" s="75">
        <f>SUM(K96:K99)</f>
        <v>6000000</v>
      </c>
      <c r="L95" s="104">
        <f>SUM(L96:L99)</f>
        <v>2500000</v>
      </c>
      <c r="M95" s="116">
        <v>0</v>
      </c>
      <c r="N95" s="82">
        <f>SUM(J95:M95)</f>
        <v>10000916</v>
      </c>
    </row>
    <row r="96" spans="1:15" ht="12.75">
      <c r="A96" s="67"/>
      <c r="B96" s="166"/>
      <c r="C96" s="166"/>
      <c r="D96" s="166"/>
      <c r="E96" s="48" t="s">
        <v>48</v>
      </c>
      <c r="F96" s="34" t="s">
        <v>29</v>
      </c>
      <c r="G96" s="148">
        <v>2011</v>
      </c>
      <c r="H96" s="24"/>
      <c r="I96" s="181" t="s">
        <v>1</v>
      </c>
      <c r="J96" s="190">
        <v>1000916</v>
      </c>
      <c r="K96" s="190">
        <v>4000000</v>
      </c>
      <c r="L96" s="190">
        <v>1250000</v>
      </c>
      <c r="M96" s="214">
        <v>0</v>
      </c>
      <c r="N96" s="107">
        <f>SUM(J96:M96)</f>
        <v>6250916</v>
      </c>
      <c r="O96" s="178"/>
    </row>
    <row r="97" spans="1:14" ht="12.75">
      <c r="A97" s="67"/>
      <c r="B97" s="166"/>
      <c r="C97" s="166"/>
      <c r="D97" s="166"/>
      <c r="E97" s="48" t="s">
        <v>27</v>
      </c>
      <c r="F97" s="2"/>
      <c r="G97" s="2"/>
      <c r="H97" s="24"/>
      <c r="I97" s="19" t="s">
        <v>17</v>
      </c>
      <c r="J97" s="110"/>
      <c r="K97" s="110"/>
      <c r="L97" s="110"/>
      <c r="M97" s="110"/>
      <c r="N97" s="38"/>
    </row>
    <row r="98" spans="1:14" ht="12.75">
      <c r="A98" s="67"/>
      <c r="B98" s="166"/>
      <c r="C98" s="166"/>
      <c r="D98" s="166"/>
      <c r="E98" s="48"/>
      <c r="F98" s="2"/>
      <c r="G98" s="2"/>
      <c r="H98" s="24"/>
      <c r="I98" s="23" t="s">
        <v>16</v>
      </c>
      <c r="J98" s="90">
        <v>0</v>
      </c>
      <c r="K98" s="90">
        <v>0</v>
      </c>
      <c r="L98" s="90">
        <v>0</v>
      </c>
      <c r="M98" s="90">
        <v>0</v>
      </c>
      <c r="N98" s="82">
        <f>SUM(J98:M98)</f>
        <v>0</v>
      </c>
    </row>
    <row r="99" spans="1:14" ht="13.5" thickBot="1">
      <c r="A99" s="84"/>
      <c r="B99" s="168"/>
      <c r="C99" s="168"/>
      <c r="D99" s="168"/>
      <c r="E99" s="49"/>
      <c r="F99" s="3"/>
      <c r="G99" s="3"/>
      <c r="H99" s="41"/>
      <c r="I99" s="36" t="s">
        <v>2</v>
      </c>
      <c r="J99" s="118">
        <v>500000</v>
      </c>
      <c r="K99" s="118">
        <v>2000000</v>
      </c>
      <c r="L99" s="118">
        <v>1250000</v>
      </c>
      <c r="M99" s="118">
        <v>0</v>
      </c>
      <c r="N99" s="119">
        <f>SUM(J99:M99)</f>
        <v>3750000</v>
      </c>
    </row>
    <row r="100" spans="1:14" ht="12.75">
      <c r="A100" s="67">
        <v>11</v>
      </c>
      <c r="B100" s="166">
        <v>600</v>
      </c>
      <c r="C100" s="166">
        <v>60016</v>
      </c>
      <c r="D100" s="166" t="s">
        <v>25</v>
      </c>
      <c r="E100" s="48" t="s">
        <v>86</v>
      </c>
      <c r="F100" s="33" t="s">
        <v>28</v>
      </c>
      <c r="G100" s="2" t="s">
        <v>113</v>
      </c>
      <c r="H100" s="24">
        <v>2000000</v>
      </c>
      <c r="I100" s="18" t="s">
        <v>0</v>
      </c>
      <c r="J100" s="104">
        <f>SUM(J101:J104)</f>
        <v>469540</v>
      </c>
      <c r="K100" s="104">
        <f>SUM(K101:K104)</f>
        <v>1530460</v>
      </c>
      <c r="L100" s="104">
        <f>SUM(L101:L104)</f>
        <v>0</v>
      </c>
      <c r="M100" s="104">
        <f>SUM(M101:M104)</f>
        <v>0</v>
      </c>
      <c r="N100" s="82">
        <f>SUM(J100:M100)</f>
        <v>2000000</v>
      </c>
    </row>
    <row r="101" spans="1:14" ht="12.75">
      <c r="A101" s="67"/>
      <c r="B101" s="166"/>
      <c r="C101" s="166"/>
      <c r="D101" s="166"/>
      <c r="E101" s="48" t="s">
        <v>27</v>
      </c>
      <c r="F101" s="34" t="s">
        <v>29</v>
      </c>
      <c r="G101" s="148">
        <v>2010</v>
      </c>
      <c r="H101" s="24"/>
      <c r="I101" s="181" t="s">
        <v>1</v>
      </c>
      <c r="J101" s="131">
        <v>469540</v>
      </c>
      <c r="K101" s="132">
        <v>1530460</v>
      </c>
      <c r="L101" s="131">
        <v>0</v>
      </c>
      <c r="M101" s="215">
        <v>0</v>
      </c>
      <c r="N101" s="122">
        <f>SUM(J101:M101)</f>
        <v>2000000</v>
      </c>
    </row>
    <row r="102" spans="1:14" ht="12.75">
      <c r="A102" s="67"/>
      <c r="B102" s="166"/>
      <c r="C102" s="166"/>
      <c r="D102" s="166"/>
      <c r="E102" s="48"/>
      <c r="F102" s="2"/>
      <c r="G102" s="2"/>
      <c r="H102" s="24"/>
      <c r="I102" s="19" t="s">
        <v>17</v>
      </c>
      <c r="J102" s="117"/>
      <c r="K102" s="117"/>
      <c r="L102" s="117"/>
      <c r="M102" s="117"/>
      <c r="N102" s="38"/>
    </row>
    <row r="103" spans="1:14" ht="12.75">
      <c r="A103" s="67"/>
      <c r="B103" s="166"/>
      <c r="C103" s="166"/>
      <c r="D103" s="166"/>
      <c r="E103" s="48"/>
      <c r="F103" s="2"/>
      <c r="G103" s="2"/>
      <c r="H103" s="24"/>
      <c r="I103" s="23" t="s">
        <v>16</v>
      </c>
      <c r="J103" s="75">
        <v>0</v>
      </c>
      <c r="K103" s="75">
        <v>0</v>
      </c>
      <c r="L103" s="75">
        <v>0</v>
      </c>
      <c r="M103" s="75">
        <v>0</v>
      </c>
      <c r="N103" s="82">
        <f>SUM(J103:M103)</f>
        <v>0</v>
      </c>
    </row>
    <row r="104" spans="1:14" ht="13.5" thickBot="1">
      <c r="A104" s="84"/>
      <c r="B104" s="168"/>
      <c r="C104" s="168"/>
      <c r="D104" s="168"/>
      <c r="E104" s="51"/>
      <c r="F104" s="3"/>
      <c r="G104" s="3"/>
      <c r="H104" s="41"/>
      <c r="I104" s="20" t="s">
        <v>2</v>
      </c>
      <c r="J104" s="118">
        <v>0</v>
      </c>
      <c r="K104" s="118">
        <v>0</v>
      </c>
      <c r="L104" s="118">
        <v>0</v>
      </c>
      <c r="M104" s="118">
        <v>0</v>
      </c>
      <c r="N104" s="119">
        <f>SUM(J104:M104)</f>
        <v>0</v>
      </c>
    </row>
    <row r="105" spans="1:14" ht="12.75">
      <c r="A105" s="140"/>
      <c r="B105" s="169"/>
      <c r="C105" s="169"/>
      <c r="D105" s="169"/>
      <c r="E105" s="48"/>
      <c r="F105" s="26"/>
      <c r="G105" s="26"/>
      <c r="H105" s="27"/>
      <c r="I105" s="22"/>
      <c r="J105" s="113"/>
      <c r="K105" s="113"/>
      <c r="L105" s="113"/>
      <c r="M105" s="113"/>
      <c r="N105" s="68"/>
    </row>
    <row r="106" spans="1:14" ht="12.75">
      <c r="A106" s="140"/>
      <c r="B106" s="169"/>
      <c r="C106" s="169"/>
      <c r="D106" s="169"/>
      <c r="E106" s="48"/>
      <c r="F106" s="26"/>
      <c r="G106" s="26"/>
      <c r="H106" s="27"/>
      <c r="I106" s="22"/>
      <c r="J106" s="113"/>
      <c r="K106" s="113"/>
      <c r="L106" s="113"/>
      <c r="M106" s="113"/>
      <c r="N106" s="68"/>
    </row>
    <row r="107" spans="1:14" ht="12.75">
      <c r="A107" s="140"/>
      <c r="B107" s="169"/>
      <c r="C107" s="169"/>
      <c r="D107" s="169"/>
      <c r="E107" s="48"/>
      <c r="F107" s="26"/>
      <c r="G107" s="26"/>
      <c r="H107" s="27"/>
      <c r="I107" s="22"/>
      <c r="J107" s="113"/>
      <c r="K107" s="113"/>
      <c r="L107" s="113"/>
      <c r="M107" s="113"/>
      <c r="N107" s="68"/>
    </row>
    <row r="108" spans="1:14" ht="12.75">
      <c r="A108" s="140"/>
      <c r="B108" s="169"/>
      <c r="C108" s="169"/>
      <c r="D108" s="169"/>
      <c r="E108" s="48"/>
      <c r="F108" s="26"/>
      <c r="G108" s="26"/>
      <c r="H108" s="27"/>
      <c r="I108" s="22"/>
      <c r="J108" s="113"/>
      <c r="K108" s="113"/>
      <c r="L108" s="113"/>
      <c r="M108" s="113"/>
      <c r="N108" s="68"/>
    </row>
    <row r="109" spans="1:14" ht="12.75">
      <c r="A109" s="140"/>
      <c r="B109" s="169"/>
      <c r="C109" s="169"/>
      <c r="D109" s="169"/>
      <c r="E109" s="48"/>
      <c r="F109" s="26"/>
      <c r="G109" s="26"/>
      <c r="H109" s="27"/>
      <c r="I109" s="22"/>
      <c r="J109" s="113"/>
      <c r="K109" s="113"/>
      <c r="L109" s="113"/>
      <c r="M109" s="113"/>
      <c r="N109" s="68"/>
    </row>
    <row r="110" spans="1:14" ht="12.75">
      <c r="A110" s="140"/>
      <c r="B110" s="169"/>
      <c r="C110" s="169"/>
      <c r="D110" s="169"/>
      <c r="E110" s="48"/>
      <c r="F110" s="26"/>
      <c r="G110" s="26"/>
      <c r="H110" s="27"/>
      <c r="I110" s="22"/>
      <c r="J110" s="113"/>
      <c r="K110" s="113"/>
      <c r="L110" s="113"/>
      <c r="M110" s="113"/>
      <c r="N110" s="68"/>
    </row>
    <row r="111" spans="1:14" ht="12.75">
      <c r="A111" s="140"/>
      <c r="B111" s="169"/>
      <c r="C111" s="169"/>
      <c r="D111" s="169"/>
      <c r="E111" s="48"/>
      <c r="F111" s="26"/>
      <c r="G111" s="26"/>
      <c r="H111" s="27"/>
      <c r="I111" s="22"/>
      <c r="J111" s="113"/>
      <c r="K111" s="113"/>
      <c r="L111" s="113"/>
      <c r="M111" s="113"/>
      <c r="N111" s="68"/>
    </row>
    <row r="112" spans="1:14" ht="12.75">
      <c r="A112" s="140"/>
      <c r="B112" s="169"/>
      <c r="C112" s="169"/>
      <c r="D112" s="169"/>
      <c r="E112" s="48"/>
      <c r="F112" s="26"/>
      <c r="G112" s="26"/>
      <c r="H112" s="27"/>
      <c r="I112" s="22"/>
      <c r="J112" s="113"/>
      <c r="K112" s="113"/>
      <c r="L112" s="113"/>
      <c r="M112" s="113"/>
      <c r="N112" s="68"/>
    </row>
    <row r="113" spans="1:14" ht="12.75">
      <c r="A113" s="140"/>
      <c r="B113" s="169"/>
      <c r="C113" s="169"/>
      <c r="D113" s="169"/>
      <c r="E113" s="48"/>
      <c r="F113" s="26"/>
      <c r="G113" s="26"/>
      <c r="H113" s="27"/>
      <c r="I113" s="22"/>
      <c r="J113" s="113"/>
      <c r="K113" s="113"/>
      <c r="L113" s="113"/>
      <c r="M113" s="113"/>
      <c r="N113" s="68"/>
    </row>
    <row r="114" spans="1:14" ht="12.75">
      <c r="A114" s="140"/>
      <c r="B114" s="169"/>
      <c r="C114" s="169"/>
      <c r="D114" s="169"/>
      <c r="E114" s="48"/>
      <c r="F114" s="26"/>
      <c r="G114" s="26"/>
      <c r="H114" s="27"/>
      <c r="I114" s="22"/>
      <c r="J114" s="113"/>
      <c r="K114" s="113"/>
      <c r="L114" s="113"/>
      <c r="M114" s="113"/>
      <c r="N114" s="68"/>
    </row>
    <row r="115" spans="1:14" ht="12.75">
      <c r="A115" s="140"/>
      <c r="B115" s="169"/>
      <c r="C115" s="169"/>
      <c r="D115" s="169"/>
      <c r="E115" s="48"/>
      <c r="F115" s="26"/>
      <c r="G115" s="26"/>
      <c r="H115" s="27"/>
      <c r="I115" s="22"/>
      <c r="J115" s="113"/>
      <c r="K115" s="113"/>
      <c r="L115" s="113"/>
      <c r="M115" s="113"/>
      <c r="N115" s="68"/>
    </row>
    <row r="116" spans="1:14" ht="12.75">
      <c r="A116" s="80"/>
      <c r="B116" s="165"/>
      <c r="C116" s="165"/>
      <c r="D116" s="177"/>
      <c r="E116" s="10"/>
      <c r="F116" s="60" t="s">
        <v>9</v>
      </c>
      <c r="G116" s="14"/>
      <c r="H116" s="38"/>
      <c r="I116" s="10"/>
      <c r="J116" s="91"/>
      <c r="K116" s="92"/>
      <c r="L116" s="92"/>
      <c r="M116" s="92"/>
      <c r="N116" s="93"/>
    </row>
    <row r="117" spans="1:14" ht="12.75">
      <c r="A117" s="67"/>
      <c r="B117" s="166"/>
      <c r="C117" s="166"/>
      <c r="D117" s="76"/>
      <c r="E117" s="11"/>
      <c r="F117" s="58" t="s">
        <v>10</v>
      </c>
      <c r="G117" s="11"/>
      <c r="H117" s="54"/>
      <c r="I117" s="11"/>
      <c r="J117" s="94" t="s">
        <v>58</v>
      </c>
      <c r="K117" s="68"/>
      <c r="L117" s="68"/>
      <c r="M117" s="68"/>
      <c r="N117" s="44"/>
    </row>
    <row r="118" spans="1:14" ht="12.75">
      <c r="A118" s="67"/>
      <c r="B118" s="166"/>
      <c r="C118" s="166"/>
      <c r="D118" s="76"/>
      <c r="E118" s="11"/>
      <c r="F118" s="8" t="s">
        <v>11</v>
      </c>
      <c r="G118" s="6"/>
      <c r="H118" s="63"/>
      <c r="I118" s="11"/>
      <c r="J118" s="95"/>
      <c r="K118" s="83"/>
      <c r="L118" s="83"/>
      <c r="M118" s="83"/>
      <c r="N118" s="96"/>
    </row>
    <row r="119" spans="1:14" ht="12.75">
      <c r="A119" s="67"/>
      <c r="B119" s="166"/>
      <c r="C119" s="166"/>
      <c r="D119" s="76"/>
      <c r="E119" s="6" t="s">
        <v>7</v>
      </c>
      <c r="F119" s="8" t="s">
        <v>12</v>
      </c>
      <c r="G119" s="6" t="s">
        <v>18</v>
      </c>
      <c r="H119" s="62" t="s">
        <v>20</v>
      </c>
      <c r="I119" s="193" t="s">
        <v>23</v>
      </c>
      <c r="J119" s="38"/>
      <c r="K119" s="97"/>
      <c r="L119" s="97"/>
      <c r="M119" s="98"/>
      <c r="N119" s="99" t="s">
        <v>31</v>
      </c>
    </row>
    <row r="120" spans="1:14" ht="12.75">
      <c r="A120" s="67"/>
      <c r="B120" s="166"/>
      <c r="C120" s="166"/>
      <c r="D120" s="76"/>
      <c r="E120" s="6" t="s">
        <v>8</v>
      </c>
      <c r="F120" s="59" t="s">
        <v>13</v>
      </c>
      <c r="G120" s="6" t="s">
        <v>19</v>
      </c>
      <c r="H120" s="61" t="s">
        <v>21</v>
      </c>
      <c r="I120" s="193"/>
      <c r="J120" s="81" t="s">
        <v>112</v>
      </c>
      <c r="K120" s="81" t="s">
        <v>109</v>
      </c>
      <c r="L120" s="81" t="s">
        <v>110</v>
      </c>
      <c r="M120" s="100" t="s">
        <v>111</v>
      </c>
      <c r="N120" s="44" t="s">
        <v>32</v>
      </c>
    </row>
    <row r="121" spans="1:14" ht="12.75">
      <c r="A121" s="67" t="s">
        <v>3</v>
      </c>
      <c r="B121" s="166" t="s">
        <v>4</v>
      </c>
      <c r="C121" s="166" t="s">
        <v>5</v>
      </c>
      <c r="D121" s="76" t="s">
        <v>6</v>
      </c>
      <c r="E121" s="6"/>
      <c r="F121" s="8" t="s">
        <v>14</v>
      </c>
      <c r="G121" s="6"/>
      <c r="H121" s="61" t="s">
        <v>22</v>
      </c>
      <c r="I121" s="193"/>
      <c r="J121" s="101"/>
      <c r="K121" s="101"/>
      <c r="L121" s="101"/>
      <c r="M121" s="99"/>
      <c r="N121" s="44" t="s">
        <v>33</v>
      </c>
    </row>
    <row r="122" spans="1:14" ht="13.5" thickBot="1">
      <c r="A122" s="160"/>
      <c r="B122" s="167"/>
      <c r="C122" s="167"/>
      <c r="D122" s="174"/>
      <c r="E122" s="16"/>
      <c r="F122" s="17" t="s">
        <v>15</v>
      </c>
      <c r="G122" s="7"/>
      <c r="H122" s="64"/>
      <c r="I122" s="194"/>
      <c r="J122" s="102"/>
      <c r="K122" s="102"/>
      <c r="L122" s="102"/>
      <c r="M122" s="103"/>
      <c r="N122" s="96"/>
    </row>
    <row r="123" spans="1:15" ht="56.25">
      <c r="A123" s="85">
        <v>12</v>
      </c>
      <c r="B123" s="173">
        <v>600</v>
      </c>
      <c r="C123" s="173">
        <v>60016</v>
      </c>
      <c r="D123" s="173">
        <v>6050</v>
      </c>
      <c r="E123" s="86" t="s">
        <v>94</v>
      </c>
      <c r="F123" s="87" t="s">
        <v>92</v>
      </c>
      <c r="G123" s="180" t="s">
        <v>114</v>
      </c>
      <c r="H123" s="77">
        <f>580+100000+3829420+1054015.5</f>
        <v>4984015.5</v>
      </c>
      <c r="I123" s="23" t="s">
        <v>0</v>
      </c>
      <c r="J123" s="133">
        <f>SUM(J124:J127)</f>
        <v>100000</v>
      </c>
      <c r="K123" s="137">
        <f>SUM(K124:K127)</f>
        <v>3829420</v>
      </c>
      <c r="L123" s="137">
        <f>SUM(L124:L127)</f>
        <v>1054015.5</v>
      </c>
      <c r="M123" s="137">
        <v>0</v>
      </c>
      <c r="N123" s="82">
        <f>SUM(J123:M123)</f>
        <v>4983435.5</v>
      </c>
      <c r="O123" s="178"/>
    </row>
    <row r="124" spans="1:14" ht="12.75">
      <c r="A124" s="58"/>
      <c r="B124" s="76"/>
      <c r="C124" s="76"/>
      <c r="D124" s="76"/>
      <c r="E124" s="11"/>
      <c r="F124" s="35"/>
      <c r="G124" s="76"/>
      <c r="H124" s="39"/>
      <c r="I124" s="216" t="s">
        <v>1</v>
      </c>
      <c r="J124" s="106">
        <v>100000</v>
      </c>
      <c r="K124" s="106">
        <v>574413</v>
      </c>
      <c r="L124" s="106">
        <v>569515.5</v>
      </c>
      <c r="M124" s="105">
        <v>0</v>
      </c>
      <c r="N124" s="142">
        <f>SUM(J124:M124)</f>
        <v>1243928.5</v>
      </c>
    </row>
    <row r="125" spans="1:14" ht="12.75">
      <c r="A125" s="58"/>
      <c r="B125" s="76"/>
      <c r="C125" s="76"/>
      <c r="D125" s="76"/>
      <c r="E125" s="11"/>
      <c r="F125" s="11"/>
      <c r="G125" s="76"/>
      <c r="H125" s="39"/>
      <c r="I125" s="19" t="s">
        <v>17</v>
      </c>
      <c r="J125" s="117"/>
      <c r="K125" s="139"/>
      <c r="L125" s="139"/>
      <c r="M125" s="139"/>
      <c r="N125" s="38"/>
    </row>
    <row r="126" spans="1:14" ht="12.75">
      <c r="A126" s="58"/>
      <c r="B126" s="76"/>
      <c r="C126" s="76"/>
      <c r="D126" s="76"/>
      <c r="E126" s="11"/>
      <c r="F126" s="11"/>
      <c r="G126" s="76"/>
      <c r="H126" s="39"/>
      <c r="I126" s="23" t="s">
        <v>16</v>
      </c>
      <c r="J126" s="75">
        <v>0</v>
      </c>
      <c r="K126" s="104">
        <v>0</v>
      </c>
      <c r="L126" s="104">
        <v>0</v>
      </c>
      <c r="M126" s="104">
        <v>0</v>
      </c>
      <c r="N126" s="82">
        <f>SUM(J126:M126)</f>
        <v>0</v>
      </c>
    </row>
    <row r="127" spans="1:14" ht="13.5" thickBot="1">
      <c r="A127" s="161"/>
      <c r="B127" s="174"/>
      <c r="C127" s="174"/>
      <c r="D127" s="174"/>
      <c r="E127" s="13"/>
      <c r="F127" s="13"/>
      <c r="G127" s="174"/>
      <c r="H127" s="82"/>
      <c r="I127" s="20" t="s">
        <v>2</v>
      </c>
      <c r="J127" s="104">
        <v>0</v>
      </c>
      <c r="K127" s="104">
        <v>3255007</v>
      </c>
      <c r="L127" s="104">
        <v>484500</v>
      </c>
      <c r="M127" s="75">
        <v>0</v>
      </c>
      <c r="N127" s="82">
        <f>SUM(J127:M127)</f>
        <v>3739507</v>
      </c>
    </row>
    <row r="128" spans="1:15" ht="33.75">
      <c r="A128" s="85">
        <v>13</v>
      </c>
      <c r="B128" s="173">
        <v>600</v>
      </c>
      <c r="C128" s="173">
        <v>60016</v>
      </c>
      <c r="D128" s="173">
        <v>6050</v>
      </c>
      <c r="E128" s="86" t="s">
        <v>96</v>
      </c>
      <c r="F128" s="87" t="s">
        <v>92</v>
      </c>
      <c r="G128" s="180" t="s">
        <v>114</v>
      </c>
      <c r="H128" s="77">
        <f>18000+50000+702000+80000</f>
        <v>850000</v>
      </c>
      <c r="I128" s="23" t="s">
        <v>0</v>
      </c>
      <c r="J128" s="133">
        <f>SUM(J129:J132)</f>
        <v>50000</v>
      </c>
      <c r="K128" s="137">
        <f>SUM(K129:K132)</f>
        <v>702000</v>
      </c>
      <c r="L128" s="137">
        <f>SUM(L129:L132)</f>
        <v>80000</v>
      </c>
      <c r="M128" s="137">
        <f>SUM(M130:M132)</f>
        <v>0</v>
      </c>
      <c r="N128" s="82">
        <f>SUM(J128:M128)</f>
        <v>832000</v>
      </c>
      <c r="O128" s="178"/>
    </row>
    <row r="129" spans="1:14" ht="12.75">
      <c r="A129" s="58"/>
      <c r="B129" s="76"/>
      <c r="C129" s="76"/>
      <c r="D129" s="76"/>
      <c r="E129" s="11"/>
      <c r="F129" s="35"/>
      <c r="G129" s="58"/>
      <c r="H129" s="39"/>
      <c r="I129" s="181" t="s">
        <v>1</v>
      </c>
      <c r="J129" s="106">
        <v>50000</v>
      </c>
      <c r="K129" s="105">
        <v>22000</v>
      </c>
      <c r="L129" s="105">
        <v>12000</v>
      </c>
      <c r="M129" s="105">
        <v>0</v>
      </c>
      <c r="N129" s="142">
        <f>SUM(J129:M129)</f>
        <v>84000</v>
      </c>
    </row>
    <row r="130" spans="1:14" ht="12.75">
      <c r="A130" s="58"/>
      <c r="B130" s="76"/>
      <c r="C130" s="76"/>
      <c r="D130" s="76"/>
      <c r="E130" s="11"/>
      <c r="F130" s="11"/>
      <c r="G130" s="11"/>
      <c r="H130" s="39"/>
      <c r="I130" s="19" t="s">
        <v>17</v>
      </c>
      <c r="J130" s="117"/>
      <c r="K130" s="139"/>
      <c r="L130" s="139"/>
      <c r="M130" s="139"/>
      <c r="N130" s="38"/>
    </row>
    <row r="131" spans="1:14" ht="12.75">
      <c r="A131" s="58"/>
      <c r="B131" s="76"/>
      <c r="C131" s="76"/>
      <c r="D131" s="76"/>
      <c r="E131" s="11"/>
      <c r="F131" s="11"/>
      <c r="G131" s="11"/>
      <c r="H131" s="39"/>
      <c r="I131" s="23" t="s">
        <v>16</v>
      </c>
      <c r="J131" s="75">
        <v>0</v>
      </c>
      <c r="K131" s="104">
        <v>0</v>
      </c>
      <c r="L131" s="104">
        <v>0</v>
      </c>
      <c r="M131" s="104">
        <v>0</v>
      </c>
      <c r="N131" s="82">
        <f>SUM(J131:M131)</f>
        <v>0</v>
      </c>
    </row>
    <row r="132" spans="1:14" ht="13.5" thickBot="1">
      <c r="A132" s="162"/>
      <c r="B132" s="175"/>
      <c r="C132" s="175"/>
      <c r="D132" s="175"/>
      <c r="E132" s="53"/>
      <c r="F132" s="53"/>
      <c r="G132" s="53"/>
      <c r="H132" s="52"/>
      <c r="I132" s="20" t="s">
        <v>2</v>
      </c>
      <c r="J132" s="118">
        <v>0</v>
      </c>
      <c r="K132" s="153">
        <v>680000</v>
      </c>
      <c r="L132" s="153">
        <v>68000</v>
      </c>
      <c r="M132" s="118">
        <v>0</v>
      </c>
      <c r="N132" s="119">
        <f>SUM(J132:M132)</f>
        <v>748000</v>
      </c>
    </row>
    <row r="133" spans="1:14" ht="12.75">
      <c r="A133" s="58">
        <v>14</v>
      </c>
      <c r="B133" s="76">
        <v>600</v>
      </c>
      <c r="C133" s="76">
        <v>60016</v>
      </c>
      <c r="D133" s="76">
        <v>6050</v>
      </c>
      <c r="E133" s="11" t="s">
        <v>121</v>
      </c>
      <c r="F133" s="35" t="s">
        <v>28</v>
      </c>
      <c r="G133" s="11" t="s">
        <v>115</v>
      </c>
      <c r="H133" s="54">
        <v>6150000</v>
      </c>
      <c r="I133" s="23" t="s">
        <v>0</v>
      </c>
      <c r="J133" s="75">
        <f>SUM(J134:J137)</f>
        <v>150000</v>
      </c>
      <c r="K133" s="104">
        <f>SUM(K134:K137)</f>
        <v>3000000</v>
      </c>
      <c r="L133" s="104">
        <f>SUM(L134:L137)</f>
        <v>3000000</v>
      </c>
      <c r="M133" s="104">
        <f>SUM(M134:M137)</f>
        <v>0</v>
      </c>
      <c r="N133" s="104">
        <f>SUM(N134:N137)</f>
        <v>6150000</v>
      </c>
    </row>
    <row r="134" spans="1:14" ht="12.75">
      <c r="A134" s="58"/>
      <c r="B134" s="76"/>
      <c r="C134" s="76"/>
      <c r="D134" s="76"/>
      <c r="E134" s="11" t="s">
        <v>27</v>
      </c>
      <c r="F134" s="35" t="s">
        <v>29</v>
      </c>
      <c r="G134" s="11"/>
      <c r="H134" s="54"/>
      <c r="I134" s="181" t="s">
        <v>1</v>
      </c>
      <c r="J134" s="106">
        <v>150000</v>
      </c>
      <c r="K134" s="105">
        <v>3000000</v>
      </c>
      <c r="L134" s="105">
        <v>3000000</v>
      </c>
      <c r="M134" s="105">
        <v>0</v>
      </c>
      <c r="N134" s="188">
        <f>SUM(J134:M134)</f>
        <v>6150000</v>
      </c>
    </row>
    <row r="135" spans="1:14" ht="12.75">
      <c r="A135" s="58"/>
      <c r="B135" s="76"/>
      <c r="C135" s="76"/>
      <c r="D135" s="76"/>
      <c r="E135" s="11"/>
      <c r="F135" s="11"/>
      <c r="G135" s="11"/>
      <c r="H135" s="54"/>
      <c r="I135" s="19" t="s">
        <v>17</v>
      </c>
      <c r="J135" s="117"/>
      <c r="K135" s="139"/>
      <c r="L135" s="139"/>
      <c r="M135" s="139"/>
      <c r="N135" s="93"/>
    </row>
    <row r="136" spans="1:14" ht="12.75">
      <c r="A136" s="58"/>
      <c r="B136" s="76"/>
      <c r="C136" s="76"/>
      <c r="D136" s="76"/>
      <c r="E136" s="11"/>
      <c r="F136" s="11"/>
      <c r="G136" s="11"/>
      <c r="H136" s="54"/>
      <c r="I136" s="23" t="s">
        <v>16</v>
      </c>
      <c r="J136" s="75">
        <v>0</v>
      </c>
      <c r="K136" s="104">
        <v>0</v>
      </c>
      <c r="L136" s="104">
        <v>0</v>
      </c>
      <c r="M136" s="104">
        <v>0</v>
      </c>
      <c r="N136" s="96">
        <v>0</v>
      </c>
    </row>
    <row r="137" spans="1:14" ht="13.5" thickBot="1">
      <c r="A137" s="162"/>
      <c r="B137" s="175"/>
      <c r="C137" s="175"/>
      <c r="D137" s="175"/>
      <c r="E137" s="53"/>
      <c r="F137" s="53"/>
      <c r="G137" s="53"/>
      <c r="H137" s="195"/>
      <c r="I137" s="20" t="s">
        <v>2</v>
      </c>
      <c r="J137" s="118">
        <v>0</v>
      </c>
      <c r="K137" s="153">
        <v>0</v>
      </c>
      <c r="L137" s="153">
        <v>0</v>
      </c>
      <c r="M137" s="153">
        <v>0</v>
      </c>
      <c r="N137" s="209">
        <v>0</v>
      </c>
    </row>
    <row r="138" spans="1:14" ht="12.75">
      <c r="A138" s="67">
        <v>15</v>
      </c>
      <c r="B138" s="166">
        <v>630</v>
      </c>
      <c r="C138" s="166">
        <v>63095</v>
      </c>
      <c r="D138" s="166">
        <v>6050</v>
      </c>
      <c r="E138" s="11" t="s">
        <v>38</v>
      </c>
      <c r="F138" s="35" t="s">
        <v>28</v>
      </c>
      <c r="G138" s="2" t="s">
        <v>113</v>
      </c>
      <c r="H138" s="54">
        <v>8000000</v>
      </c>
      <c r="I138" s="23" t="s">
        <v>0</v>
      </c>
      <c r="J138" s="104">
        <f>SUM(J139:J142)</f>
        <v>2700000</v>
      </c>
      <c r="K138" s="104">
        <f>SUM(K139:K142)</f>
        <v>3900000</v>
      </c>
      <c r="L138" s="104">
        <f>SUM(L139:L142)</f>
        <v>1400000</v>
      </c>
      <c r="M138" s="104">
        <f>SUM(M139:M142)</f>
        <v>0</v>
      </c>
      <c r="N138" s="82">
        <f>SUM(J138:M138)</f>
        <v>8000000</v>
      </c>
    </row>
    <row r="139" spans="1:14" ht="12.75">
      <c r="A139" s="67"/>
      <c r="B139" s="166"/>
      <c r="C139" s="166"/>
      <c r="D139" s="166"/>
      <c r="E139" s="11" t="s">
        <v>103</v>
      </c>
      <c r="F139" s="35" t="s">
        <v>29</v>
      </c>
      <c r="G139" s="2">
        <v>2011</v>
      </c>
      <c r="H139" s="54"/>
      <c r="I139" s="181" t="s">
        <v>1</v>
      </c>
      <c r="J139" s="131">
        <v>1100000</v>
      </c>
      <c r="K139" s="132">
        <v>2100000</v>
      </c>
      <c r="L139" s="132">
        <v>560000</v>
      </c>
      <c r="M139" s="132">
        <v>0</v>
      </c>
      <c r="N139" s="122">
        <f>SUM(J139:M139)</f>
        <v>3760000</v>
      </c>
    </row>
    <row r="140" spans="1:14" ht="12.75">
      <c r="A140" s="67"/>
      <c r="B140" s="166"/>
      <c r="C140" s="166"/>
      <c r="D140" s="166"/>
      <c r="E140" s="11" t="s">
        <v>104</v>
      </c>
      <c r="F140" s="11"/>
      <c r="G140" s="11"/>
      <c r="H140" s="54"/>
      <c r="I140" s="19" t="s">
        <v>17</v>
      </c>
      <c r="J140" s="117"/>
      <c r="K140" s="117"/>
      <c r="L140" s="117"/>
      <c r="M140" s="117"/>
      <c r="N140" s="38"/>
    </row>
    <row r="141" spans="1:14" ht="12.75">
      <c r="A141" s="67"/>
      <c r="B141" s="166"/>
      <c r="C141" s="166"/>
      <c r="D141" s="166"/>
      <c r="E141" s="11" t="s">
        <v>105</v>
      </c>
      <c r="F141" s="11"/>
      <c r="G141" s="11"/>
      <c r="H141" s="54"/>
      <c r="I141" s="23" t="s">
        <v>16</v>
      </c>
      <c r="J141" s="75">
        <v>0</v>
      </c>
      <c r="K141" s="75">
        <v>0</v>
      </c>
      <c r="L141" s="75">
        <v>0</v>
      </c>
      <c r="M141" s="75">
        <v>0</v>
      </c>
      <c r="N141" s="82">
        <f>SUM(J141:M141)</f>
        <v>0</v>
      </c>
    </row>
    <row r="142" spans="1:14" ht="13.5" thickBot="1">
      <c r="A142" s="84"/>
      <c r="B142" s="168"/>
      <c r="C142" s="168"/>
      <c r="D142" s="168"/>
      <c r="E142" s="53" t="s">
        <v>106</v>
      </c>
      <c r="F142" s="53"/>
      <c r="G142" s="53"/>
      <c r="H142" s="52"/>
      <c r="I142" s="20" t="s">
        <v>2</v>
      </c>
      <c r="J142" s="118">
        <v>1600000</v>
      </c>
      <c r="K142" s="118">
        <v>1800000</v>
      </c>
      <c r="L142" s="118">
        <v>840000</v>
      </c>
      <c r="M142" s="118">
        <v>0</v>
      </c>
      <c r="N142" s="119">
        <f>SUM(J142:M142)</f>
        <v>4240000</v>
      </c>
    </row>
    <row r="143" spans="1:14" ht="12.75">
      <c r="A143" s="184"/>
      <c r="B143" s="185"/>
      <c r="C143" s="185"/>
      <c r="D143" s="185"/>
      <c r="E143" s="186"/>
      <c r="F143" s="186"/>
      <c r="G143" s="186"/>
      <c r="H143" s="83"/>
      <c r="I143" s="187"/>
      <c r="J143" s="114"/>
      <c r="K143" s="114"/>
      <c r="L143" s="114"/>
      <c r="M143" s="114"/>
      <c r="N143" s="83"/>
    </row>
    <row r="144" spans="1:14" ht="12.75">
      <c r="A144" s="140"/>
      <c r="B144" s="169"/>
      <c r="C144" s="169"/>
      <c r="D144" s="169"/>
      <c r="E144" s="12"/>
      <c r="F144" s="12"/>
      <c r="G144" s="12"/>
      <c r="H144" s="68"/>
      <c r="I144" s="22"/>
      <c r="J144" s="113"/>
      <c r="K144" s="113"/>
      <c r="L144" s="113"/>
      <c r="M144" s="113"/>
      <c r="N144" s="68"/>
    </row>
    <row r="145" spans="1:14" ht="12.75">
      <c r="A145" s="140"/>
      <c r="B145" s="169"/>
      <c r="C145" s="169"/>
      <c r="D145" s="169"/>
      <c r="E145" s="12"/>
      <c r="F145" s="12"/>
      <c r="G145" s="12"/>
      <c r="H145" s="68"/>
      <c r="I145" s="22"/>
      <c r="J145" s="113"/>
      <c r="K145" s="113"/>
      <c r="L145" s="113"/>
      <c r="M145" s="113"/>
      <c r="N145" s="68"/>
    </row>
    <row r="146" spans="1:14" ht="12.75">
      <c r="A146" s="140"/>
      <c r="B146" s="169"/>
      <c r="C146" s="169"/>
      <c r="D146" s="169"/>
      <c r="E146" s="12"/>
      <c r="F146" s="12"/>
      <c r="G146" s="12"/>
      <c r="H146" s="68"/>
      <c r="I146" s="22"/>
      <c r="J146" s="113"/>
      <c r="K146" s="113"/>
      <c r="L146" s="113"/>
      <c r="M146" s="113"/>
      <c r="N146" s="68"/>
    </row>
    <row r="147" spans="1:14" ht="12.75">
      <c r="A147" s="67"/>
      <c r="B147" s="166"/>
      <c r="C147" s="166"/>
      <c r="D147" s="76"/>
      <c r="E147" s="11"/>
      <c r="F147" s="58" t="s">
        <v>9</v>
      </c>
      <c r="G147" s="15"/>
      <c r="H147" s="39"/>
      <c r="I147" s="11"/>
      <c r="J147" s="54"/>
      <c r="K147" s="68"/>
      <c r="L147" s="68"/>
      <c r="M147" s="68"/>
      <c r="N147" s="44"/>
    </row>
    <row r="148" spans="1:14" ht="12.75">
      <c r="A148" s="67"/>
      <c r="B148" s="166"/>
      <c r="C148" s="166"/>
      <c r="D148" s="76"/>
      <c r="E148" s="11"/>
      <c r="F148" s="58" t="s">
        <v>10</v>
      </c>
      <c r="G148" s="11"/>
      <c r="H148" s="54"/>
      <c r="I148" s="11"/>
      <c r="J148" s="94" t="s">
        <v>58</v>
      </c>
      <c r="K148" s="68"/>
      <c r="L148" s="68"/>
      <c r="M148" s="68"/>
      <c r="N148" s="44"/>
    </row>
    <row r="149" spans="1:14" ht="12.75">
      <c r="A149" s="67"/>
      <c r="B149" s="166"/>
      <c r="C149" s="166"/>
      <c r="D149" s="76"/>
      <c r="E149" s="11"/>
      <c r="F149" s="8" t="s">
        <v>11</v>
      </c>
      <c r="G149" s="6"/>
      <c r="H149" s="63"/>
      <c r="I149" s="11"/>
      <c r="J149" s="95"/>
      <c r="K149" s="83"/>
      <c r="L149" s="83"/>
      <c r="M149" s="83"/>
      <c r="N149" s="96"/>
    </row>
    <row r="150" spans="1:14" ht="12.75">
      <c r="A150" s="67"/>
      <c r="B150" s="166"/>
      <c r="C150" s="166"/>
      <c r="D150" s="76"/>
      <c r="E150" s="6" t="s">
        <v>7</v>
      </c>
      <c r="F150" s="8" t="s">
        <v>12</v>
      </c>
      <c r="G150" s="6" t="s">
        <v>18</v>
      </c>
      <c r="H150" s="62" t="s">
        <v>20</v>
      </c>
      <c r="I150" s="193" t="s">
        <v>23</v>
      </c>
      <c r="J150" s="38"/>
      <c r="K150" s="97"/>
      <c r="L150" s="97"/>
      <c r="M150" s="98"/>
      <c r="N150" s="99" t="s">
        <v>31</v>
      </c>
    </row>
    <row r="151" spans="1:14" ht="12.75">
      <c r="A151" s="67"/>
      <c r="B151" s="166"/>
      <c r="C151" s="166"/>
      <c r="D151" s="76"/>
      <c r="E151" s="6" t="s">
        <v>8</v>
      </c>
      <c r="F151" s="59" t="s">
        <v>13</v>
      </c>
      <c r="G151" s="6" t="s">
        <v>19</v>
      </c>
      <c r="H151" s="61" t="s">
        <v>21</v>
      </c>
      <c r="I151" s="193"/>
      <c r="J151" s="81" t="s">
        <v>112</v>
      </c>
      <c r="K151" s="81" t="s">
        <v>109</v>
      </c>
      <c r="L151" s="81" t="s">
        <v>110</v>
      </c>
      <c r="M151" s="100" t="s">
        <v>111</v>
      </c>
      <c r="N151" s="44" t="s">
        <v>32</v>
      </c>
    </row>
    <row r="152" spans="1:14" ht="12.75">
      <c r="A152" s="67" t="s">
        <v>3</v>
      </c>
      <c r="B152" s="166" t="s">
        <v>4</v>
      </c>
      <c r="C152" s="166" t="s">
        <v>5</v>
      </c>
      <c r="D152" s="76" t="s">
        <v>6</v>
      </c>
      <c r="E152" s="6"/>
      <c r="F152" s="8" t="s">
        <v>14</v>
      </c>
      <c r="G152" s="6"/>
      <c r="H152" s="61" t="s">
        <v>22</v>
      </c>
      <c r="I152" s="193"/>
      <c r="J152" s="101"/>
      <c r="K152" s="101"/>
      <c r="L152" s="101"/>
      <c r="M152" s="99"/>
      <c r="N152" s="44" t="s">
        <v>33</v>
      </c>
    </row>
    <row r="153" spans="1:14" ht="13.5" thickBot="1">
      <c r="A153" s="160"/>
      <c r="B153" s="167"/>
      <c r="C153" s="167"/>
      <c r="D153" s="174"/>
      <c r="E153" s="16"/>
      <c r="F153" s="17" t="s">
        <v>15</v>
      </c>
      <c r="G153" s="7"/>
      <c r="H153" s="64"/>
      <c r="I153" s="194"/>
      <c r="J153" s="102"/>
      <c r="K153" s="102"/>
      <c r="L153" s="102"/>
      <c r="M153" s="103"/>
      <c r="N153" s="96"/>
    </row>
    <row r="154" spans="1:14" ht="12.75">
      <c r="A154" s="67">
        <v>16</v>
      </c>
      <c r="B154" s="166">
        <v>710</v>
      </c>
      <c r="C154" s="166">
        <v>71035</v>
      </c>
      <c r="D154" s="166">
        <v>6050</v>
      </c>
      <c r="E154" s="11" t="s">
        <v>87</v>
      </c>
      <c r="F154" s="35" t="s">
        <v>28</v>
      </c>
      <c r="G154" s="76" t="s">
        <v>56</v>
      </c>
      <c r="H154" s="54">
        <f>31895.05+300000+1500000+200000</f>
        <v>2031895.05</v>
      </c>
      <c r="I154" s="23" t="s">
        <v>0</v>
      </c>
      <c r="J154" s="210">
        <f>SUM(J155:J158)</f>
        <v>700000</v>
      </c>
      <c r="K154" s="210">
        <f>SUM(K155:K158)</f>
        <v>800000</v>
      </c>
      <c r="L154" s="210">
        <f>SUM(L155:L158)</f>
        <v>200000</v>
      </c>
      <c r="M154" s="133">
        <f>SUM(M155:M158)</f>
        <v>0</v>
      </c>
      <c r="N154" s="82">
        <f>SUM(J154:M154)</f>
        <v>1700000</v>
      </c>
    </row>
    <row r="155" spans="1:14" ht="12.75">
      <c r="A155" s="67"/>
      <c r="B155" s="166"/>
      <c r="C155" s="166"/>
      <c r="D155" s="166"/>
      <c r="E155" s="11" t="s">
        <v>27</v>
      </c>
      <c r="F155" s="35" t="s">
        <v>29</v>
      </c>
      <c r="G155" s="211">
        <v>2011</v>
      </c>
      <c r="H155" s="54"/>
      <c r="I155" s="181" t="s">
        <v>1</v>
      </c>
      <c r="J155" s="143">
        <f>1500000-800000</f>
        <v>700000</v>
      </c>
      <c r="K155" s="143">
        <v>800000</v>
      </c>
      <c r="L155" s="143">
        <v>200000</v>
      </c>
      <c r="M155" s="143">
        <v>0</v>
      </c>
      <c r="N155" s="122">
        <f>SUM(J155:M155)</f>
        <v>1700000</v>
      </c>
    </row>
    <row r="156" spans="1:14" ht="12.75">
      <c r="A156" s="67"/>
      <c r="B156" s="166"/>
      <c r="C156" s="166"/>
      <c r="D156" s="166"/>
      <c r="E156" s="11"/>
      <c r="F156" s="11"/>
      <c r="G156" s="11"/>
      <c r="H156" s="54"/>
      <c r="I156" s="79" t="s">
        <v>17</v>
      </c>
      <c r="J156" s="117"/>
      <c r="K156" s="117"/>
      <c r="L156" s="117"/>
      <c r="M156" s="117"/>
      <c r="N156" s="38"/>
    </row>
    <row r="157" spans="1:14" ht="12.75">
      <c r="A157" s="67"/>
      <c r="B157" s="166"/>
      <c r="C157" s="166"/>
      <c r="D157" s="166"/>
      <c r="E157" s="11"/>
      <c r="F157" s="11"/>
      <c r="G157" s="11"/>
      <c r="H157" s="54"/>
      <c r="I157" s="78" t="s">
        <v>16</v>
      </c>
      <c r="J157" s="75">
        <v>0</v>
      </c>
      <c r="K157" s="75">
        <v>0</v>
      </c>
      <c r="L157" s="75">
        <v>0</v>
      </c>
      <c r="M157" s="75">
        <v>0</v>
      </c>
      <c r="N157" s="82">
        <f>SUM(J157:M157)</f>
        <v>0</v>
      </c>
    </row>
    <row r="158" spans="1:14" ht="13.5" thickBot="1">
      <c r="A158" s="67"/>
      <c r="B158" s="166"/>
      <c r="C158" s="166"/>
      <c r="D158" s="166"/>
      <c r="E158" s="46"/>
      <c r="F158" s="11"/>
      <c r="G158" s="11"/>
      <c r="H158" s="54"/>
      <c r="I158" s="20" t="s">
        <v>2</v>
      </c>
      <c r="J158" s="118">
        <v>0</v>
      </c>
      <c r="K158" s="118">
        <v>0</v>
      </c>
      <c r="L158" s="118">
        <v>0</v>
      </c>
      <c r="M158" s="135">
        <v>0</v>
      </c>
      <c r="N158" s="119">
        <f>SUM(J158:M158)</f>
        <v>0</v>
      </c>
    </row>
    <row r="159" spans="1:14" ht="12.75">
      <c r="A159" s="69">
        <v>17</v>
      </c>
      <c r="B159" s="170">
        <v>750</v>
      </c>
      <c r="C159" s="170">
        <v>75095</v>
      </c>
      <c r="D159" s="170">
        <v>6050</v>
      </c>
      <c r="E159" s="11" t="s">
        <v>50</v>
      </c>
      <c r="F159" s="56" t="s">
        <v>28</v>
      </c>
      <c r="G159" s="43">
        <v>2010</v>
      </c>
      <c r="H159" s="57">
        <v>180000</v>
      </c>
      <c r="I159" s="55" t="s">
        <v>0</v>
      </c>
      <c r="J159" s="104">
        <f>SUM(J161:J163)</f>
        <v>0</v>
      </c>
      <c r="K159" s="75">
        <f>SUM(K160:K163)</f>
        <v>180000</v>
      </c>
      <c r="L159" s="75">
        <f>SUM(L160:L163)</f>
        <v>0</v>
      </c>
      <c r="M159" s="75">
        <f>SUM(M160:M163)</f>
        <v>0</v>
      </c>
      <c r="N159" s="82">
        <f>SUM(J159:M159)</f>
        <v>180000</v>
      </c>
    </row>
    <row r="160" spans="1:14" ht="12.75">
      <c r="A160" s="67"/>
      <c r="B160" s="166"/>
      <c r="C160" s="166"/>
      <c r="D160" s="166"/>
      <c r="E160" s="11" t="s">
        <v>51</v>
      </c>
      <c r="F160" s="35" t="s">
        <v>29</v>
      </c>
      <c r="G160" s="2"/>
      <c r="H160" s="54"/>
      <c r="I160" s="216" t="s">
        <v>1</v>
      </c>
      <c r="J160" s="131">
        <v>0</v>
      </c>
      <c r="K160" s="132">
        <v>180000</v>
      </c>
      <c r="L160" s="132">
        <v>0</v>
      </c>
      <c r="M160" s="215">
        <v>0</v>
      </c>
      <c r="N160" s="122">
        <f>SUM(J160:M160)</f>
        <v>180000</v>
      </c>
    </row>
    <row r="161" spans="1:14" ht="12.75">
      <c r="A161" s="67"/>
      <c r="B161" s="166"/>
      <c r="C161" s="166"/>
      <c r="D161" s="166"/>
      <c r="E161" s="11" t="s">
        <v>52</v>
      </c>
      <c r="F161" s="11"/>
      <c r="G161" s="11"/>
      <c r="H161" s="54"/>
      <c r="I161" s="19" t="s">
        <v>17</v>
      </c>
      <c r="J161" s="117"/>
      <c r="K161" s="117"/>
      <c r="L161" s="117"/>
      <c r="M161" s="117"/>
      <c r="N161" s="38"/>
    </row>
    <row r="162" spans="1:14" ht="12.75">
      <c r="A162" s="67"/>
      <c r="B162" s="166"/>
      <c r="C162" s="166"/>
      <c r="D162" s="166"/>
      <c r="E162" s="11"/>
      <c r="F162" s="11"/>
      <c r="G162" s="11"/>
      <c r="H162" s="54"/>
      <c r="I162" s="23" t="s">
        <v>16</v>
      </c>
      <c r="J162" s="75">
        <v>0</v>
      </c>
      <c r="K162" s="75">
        <v>0</v>
      </c>
      <c r="L162" s="75">
        <v>0</v>
      </c>
      <c r="M162" s="75">
        <v>0</v>
      </c>
      <c r="N162" s="82">
        <f>SUM(J162:M162)</f>
        <v>0</v>
      </c>
    </row>
    <row r="163" spans="1:14" ht="13.5" thickBot="1">
      <c r="A163" s="84"/>
      <c r="B163" s="168"/>
      <c r="C163" s="168"/>
      <c r="D163" s="168"/>
      <c r="E163" s="46"/>
      <c r="F163" s="53"/>
      <c r="G163" s="46"/>
      <c r="H163" s="52"/>
      <c r="I163" s="20" t="s">
        <v>2</v>
      </c>
      <c r="J163" s="118">
        <v>0</v>
      </c>
      <c r="K163" s="118">
        <v>0</v>
      </c>
      <c r="L163" s="118">
        <v>0</v>
      </c>
      <c r="M163" s="118">
        <v>0</v>
      </c>
      <c r="N163" s="119">
        <v>0</v>
      </c>
    </row>
    <row r="164" spans="1:14" ht="12.75">
      <c r="A164" s="67">
        <v>18</v>
      </c>
      <c r="B164" s="166">
        <v>754</v>
      </c>
      <c r="C164" s="166">
        <v>75495</v>
      </c>
      <c r="D164" s="166">
        <v>6050</v>
      </c>
      <c r="E164" s="154" t="s">
        <v>93</v>
      </c>
      <c r="F164" s="34" t="s">
        <v>28</v>
      </c>
      <c r="G164" s="1" t="s">
        <v>49</v>
      </c>
      <c r="H164" s="44">
        <f>400000+400000</f>
        <v>800000</v>
      </c>
      <c r="I164" s="23" t="s">
        <v>0</v>
      </c>
      <c r="J164" s="104">
        <f>SUM(J165:J168)</f>
        <v>400000</v>
      </c>
      <c r="K164" s="104">
        <f>SUM(K165:K168)</f>
        <v>0</v>
      </c>
      <c r="L164" s="104">
        <f>SUM(L165:L168)</f>
        <v>0</v>
      </c>
      <c r="M164" s="104">
        <f>SUM(M165:M168)</f>
        <v>0</v>
      </c>
      <c r="N164" s="82">
        <f>SUM(J164:M164)</f>
        <v>400000</v>
      </c>
    </row>
    <row r="165" spans="1:14" ht="12.75">
      <c r="A165" s="67"/>
      <c r="B165" s="166"/>
      <c r="C165" s="166"/>
      <c r="D165" s="166"/>
      <c r="E165" s="12"/>
      <c r="F165" s="34" t="s">
        <v>29</v>
      </c>
      <c r="G165" s="1">
        <v>2009</v>
      </c>
      <c r="H165" s="44"/>
      <c r="I165" s="181" t="s">
        <v>1</v>
      </c>
      <c r="J165" s="131">
        <v>400000</v>
      </c>
      <c r="K165" s="131">
        <v>0</v>
      </c>
      <c r="L165" s="132">
        <v>0</v>
      </c>
      <c r="M165" s="215">
        <v>0</v>
      </c>
      <c r="N165" s="122">
        <f>SUM(J165:M165)</f>
        <v>400000</v>
      </c>
    </row>
    <row r="166" spans="1:14" ht="12.75">
      <c r="A166" s="67"/>
      <c r="B166" s="166"/>
      <c r="C166" s="166"/>
      <c r="D166" s="166"/>
      <c r="E166" s="12"/>
      <c r="F166" s="15"/>
      <c r="G166" s="15"/>
      <c r="H166" s="44"/>
      <c r="I166" s="19" t="s">
        <v>17</v>
      </c>
      <c r="J166" s="117"/>
      <c r="K166" s="117"/>
      <c r="L166" s="117"/>
      <c r="M166" s="117"/>
      <c r="N166" s="38"/>
    </row>
    <row r="167" spans="1:14" ht="12.75">
      <c r="A167" s="67"/>
      <c r="B167" s="166"/>
      <c r="C167" s="166"/>
      <c r="D167" s="166"/>
      <c r="E167" s="12"/>
      <c r="F167" s="15"/>
      <c r="G167" s="15"/>
      <c r="H167" s="44"/>
      <c r="I167" s="23" t="s">
        <v>16</v>
      </c>
      <c r="J167" s="75">
        <v>0</v>
      </c>
      <c r="K167" s="75">
        <v>0</v>
      </c>
      <c r="L167" s="75">
        <v>0</v>
      </c>
      <c r="M167" s="75">
        <v>0</v>
      </c>
      <c r="N167" s="82">
        <f>SUM(J167:M167)</f>
        <v>0</v>
      </c>
    </row>
    <row r="168" spans="1:14" ht="13.5" thickBot="1">
      <c r="A168" s="84"/>
      <c r="B168" s="168"/>
      <c r="C168" s="168"/>
      <c r="D168" s="168"/>
      <c r="E168" s="32"/>
      <c r="F168" s="46"/>
      <c r="G168" s="46"/>
      <c r="H168" s="45"/>
      <c r="I168" s="20" t="s">
        <v>2</v>
      </c>
      <c r="J168" s="118">
        <v>0</v>
      </c>
      <c r="K168" s="118">
        <v>0</v>
      </c>
      <c r="L168" s="118">
        <v>0</v>
      </c>
      <c r="M168" s="118">
        <v>0</v>
      </c>
      <c r="N168" s="119">
        <f>SUM(J168:M168)</f>
        <v>0</v>
      </c>
    </row>
    <row r="169" spans="1:15" ht="12.75">
      <c r="A169" s="67">
        <v>19</v>
      </c>
      <c r="B169" s="166">
        <v>801</v>
      </c>
      <c r="C169" s="166">
        <v>80195</v>
      </c>
      <c r="D169" s="166">
        <v>6050</v>
      </c>
      <c r="E169" s="47" t="s">
        <v>39</v>
      </c>
      <c r="F169" s="34" t="s">
        <v>28</v>
      </c>
      <c r="G169" s="1" t="s">
        <v>30</v>
      </c>
      <c r="H169" s="31">
        <f>61000+11100000+100000+2800000+900000</f>
        <v>14961000</v>
      </c>
      <c r="I169" s="28" t="s">
        <v>0</v>
      </c>
      <c r="J169" s="114">
        <f>SUM(J170:J173)</f>
        <v>100000</v>
      </c>
      <c r="K169" s="75">
        <f>SUM(K170:K173)</f>
        <v>2800000</v>
      </c>
      <c r="L169" s="75">
        <f>SUM(L170:L173)</f>
        <v>900000</v>
      </c>
      <c r="M169" s="75">
        <f>SUM(M170:M173)</f>
        <v>0</v>
      </c>
      <c r="N169" s="130">
        <f>SUM(J169:M169)</f>
        <v>3800000</v>
      </c>
      <c r="O169" s="178"/>
    </row>
    <row r="170" spans="1:14" ht="12.75">
      <c r="A170" s="67"/>
      <c r="B170" s="166"/>
      <c r="C170" s="166"/>
      <c r="D170" s="166"/>
      <c r="E170" s="47" t="s">
        <v>40</v>
      </c>
      <c r="F170" s="34" t="s">
        <v>29</v>
      </c>
      <c r="G170" s="150">
        <v>2011</v>
      </c>
      <c r="H170" s="40"/>
      <c r="I170" s="217" t="s">
        <v>1</v>
      </c>
      <c r="J170" s="190">
        <v>0</v>
      </c>
      <c r="K170" s="190">
        <v>2450000</v>
      </c>
      <c r="L170" s="106">
        <v>0</v>
      </c>
      <c r="M170" s="191">
        <v>0</v>
      </c>
      <c r="N170" s="107">
        <f>SUM(J170:M170)</f>
        <v>2450000</v>
      </c>
    </row>
    <row r="171" spans="1:14" ht="12.75">
      <c r="A171" s="67"/>
      <c r="B171" s="166"/>
      <c r="C171" s="166"/>
      <c r="D171" s="166"/>
      <c r="E171" s="47" t="s">
        <v>42</v>
      </c>
      <c r="F171" s="1"/>
      <c r="G171" s="1"/>
      <c r="H171" s="40"/>
      <c r="I171" s="29" t="s">
        <v>17</v>
      </c>
      <c r="J171" s="108"/>
      <c r="K171" s="108"/>
      <c r="L171" s="74"/>
      <c r="M171" s="126"/>
      <c r="N171" s="38"/>
    </row>
    <row r="172" spans="1:14" ht="12.75">
      <c r="A172" s="67"/>
      <c r="B172" s="166"/>
      <c r="C172" s="166"/>
      <c r="D172" s="166"/>
      <c r="E172" s="47" t="s">
        <v>41</v>
      </c>
      <c r="F172" s="1"/>
      <c r="G172" s="1"/>
      <c r="H172" s="40"/>
      <c r="I172" s="25" t="s">
        <v>16</v>
      </c>
      <c r="J172" s="149">
        <v>0</v>
      </c>
      <c r="K172" s="90">
        <v>0</v>
      </c>
      <c r="L172" s="75">
        <v>0</v>
      </c>
      <c r="M172" s="116">
        <v>0</v>
      </c>
      <c r="N172" s="147">
        <f>SUM(J172:M172)</f>
        <v>0</v>
      </c>
    </row>
    <row r="173" spans="1:14" ht="13.5" thickBot="1">
      <c r="A173" s="84"/>
      <c r="B173" s="168"/>
      <c r="C173" s="168"/>
      <c r="D173" s="168"/>
      <c r="E173" s="50"/>
      <c r="F173" s="4"/>
      <c r="G173" s="4"/>
      <c r="H173" s="41"/>
      <c r="I173" s="30" t="s">
        <v>2</v>
      </c>
      <c r="J173" s="118">
        <v>100000</v>
      </c>
      <c r="K173" s="118">
        <v>350000</v>
      </c>
      <c r="L173" s="136">
        <v>900000</v>
      </c>
      <c r="M173" s="118">
        <v>0</v>
      </c>
      <c r="N173" s="52">
        <f>SUM(J173:M173)</f>
        <v>1350000</v>
      </c>
    </row>
    <row r="174" spans="1:15" ht="12.75">
      <c r="A174" s="67">
        <v>20</v>
      </c>
      <c r="B174" s="166">
        <v>801</v>
      </c>
      <c r="C174" s="166">
        <v>80195</v>
      </c>
      <c r="D174" s="166">
        <v>6050</v>
      </c>
      <c r="E174" s="48" t="s">
        <v>43</v>
      </c>
      <c r="F174" s="33" t="s">
        <v>28</v>
      </c>
      <c r="G174" s="2" t="s">
        <v>30</v>
      </c>
      <c r="H174" s="24">
        <f>141488+38+2020000+2000000</f>
        <v>4161526</v>
      </c>
      <c r="I174" s="23" t="s">
        <v>0</v>
      </c>
      <c r="J174" s="133">
        <f>SUM(J175:J178)</f>
        <v>0</v>
      </c>
      <c r="K174" s="133">
        <f>SUM(K175:K178)</f>
        <v>0</v>
      </c>
      <c r="L174" s="133">
        <f>SUM(L175:L178)</f>
        <v>2020000</v>
      </c>
      <c r="M174" s="133">
        <f>SUM(M175:M178)</f>
        <v>2000000</v>
      </c>
      <c r="N174" s="39">
        <f>SUM(J174:M174)</f>
        <v>4020000</v>
      </c>
      <c r="O174" s="178"/>
    </row>
    <row r="175" spans="1:14" ht="12.75">
      <c r="A175" s="67"/>
      <c r="B175" s="166"/>
      <c r="C175" s="166"/>
      <c r="D175" s="166"/>
      <c r="E175" s="48" t="s">
        <v>44</v>
      </c>
      <c r="F175" s="34" t="s">
        <v>29</v>
      </c>
      <c r="G175" s="2">
        <v>2012</v>
      </c>
      <c r="H175" s="24"/>
      <c r="I175" s="181" t="s">
        <v>1</v>
      </c>
      <c r="J175" s="213">
        <v>0</v>
      </c>
      <c r="K175" s="213">
        <v>0</v>
      </c>
      <c r="L175" s="213">
        <v>2020000</v>
      </c>
      <c r="M175" s="218">
        <v>2000000</v>
      </c>
      <c r="N175" s="107">
        <f>SUM(J175:M175)</f>
        <v>4020000</v>
      </c>
    </row>
    <row r="176" spans="1:14" ht="12.75">
      <c r="A176" s="67"/>
      <c r="B176" s="166"/>
      <c r="C176" s="166"/>
      <c r="D176" s="166"/>
      <c r="E176" s="48" t="s">
        <v>45</v>
      </c>
      <c r="F176" s="2"/>
      <c r="G176" s="2"/>
      <c r="H176" s="24"/>
      <c r="I176" s="19" t="s">
        <v>17</v>
      </c>
      <c r="J176" s="110"/>
      <c r="K176" s="110"/>
      <c r="L176" s="110"/>
      <c r="M176" s="111"/>
      <c r="N176" s="38"/>
    </row>
    <row r="177" spans="1:14" ht="12.75">
      <c r="A177" s="67"/>
      <c r="B177" s="166"/>
      <c r="C177" s="166"/>
      <c r="D177" s="166"/>
      <c r="E177" s="48"/>
      <c r="F177" s="2"/>
      <c r="G177" s="2"/>
      <c r="H177" s="24"/>
      <c r="I177" s="23" t="s">
        <v>16</v>
      </c>
      <c r="J177" s="90">
        <v>0</v>
      </c>
      <c r="K177" s="112">
        <v>0</v>
      </c>
      <c r="L177" s="90">
        <v>0</v>
      </c>
      <c r="M177" s="90">
        <v>0</v>
      </c>
      <c r="N177" s="82">
        <f>SUM(J177:M177)</f>
        <v>0</v>
      </c>
    </row>
    <row r="178" spans="1:14" ht="13.5" thickBot="1">
      <c r="A178" s="84"/>
      <c r="B178" s="168"/>
      <c r="C178" s="168"/>
      <c r="D178" s="168"/>
      <c r="E178" s="49"/>
      <c r="F178" s="3"/>
      <c r="G178" s="3"/>
      <c r="H178" s="42"/>
      <c r="I178" s="36" t="s">
        <v>2</v>
      </c>
      <c r="J178" s="157">
        <v>0</v>
      </c>
      <c r="K178" s="118">
        <v>0</v>
      </c>
      <c r="L178" s="118">
        <v>0</v>
      </c>
      <c r="M178" s="118">
        <v>0</v>
      </c>
      <c r="N178" s="52">
        <f>SUM(J178:M178)</f>
        <v>0</v>
      </c>
    </row>
    <row r="179" spans="1:15" ht="12.75">
      <c r="A179" s="67">
        <v>21</v>
      </c>
      <c r="B179" s="166">
        <v>801</v>
      </c>
      <c r="C179" s="166">
        <v>80195</v>
      </c>
      <c r="D179" s="76">
        <v>6050</v>
      </c>
      <c r="E179" s="34" t="s">
        <v>43</v>
      </c>
      <c r="F179" s="34" t="s">
        <v>28</v>
      </c>
      <c r="G179" s="2" t="s">
        <v>113</v>
      </c>
      <c r="H179" s="24">
        <f>61488+4725000</f>
        <v>4786488</v>
      </c>
      <c r="I179" s="23" t="s">
        <v>0</v>
      </c>
      <c r="J179" s="116">
        <f>SUM(J180:J183)</f>
        <v>61488</v>
      </c>
      <c r="K179" s="75">
        <f>SUM(K180:K183)</f>
        <v>4725000</v>
      </c>
      <c r="L179" s="75">
        <f>SUM(L180:L183)</f>
        <v>0</v>
      </c>
      <c r="M179" s="75">
        <f>SUM(M180:M183)</f>
        <v>0</v>
      </c>
      <c r="N179" s="82">
        <f>SUM(J179:M179)</f>
        <v>4786488</v>
      </c>
      <c r="O179" s="178"/>
    </row>
    <row r="180" spans="1:14" ht="12.75">
      <c r="A180" s="67"/>
      <c r="B180" s="166"/>
      <c r="C180" s="166"/>
      <c r="D180" s="76"/>
      <c r="E180" s="34" t="s">
        <v>46</v>
      </c>
      <c r="F180" s="34" t="s">
        <v>29</v>
      </c>
      <c r="G180" s="2">
        <v>2010</v>
      </c>
      <c r="H180" s="24"/>
      <c r="I180" s="189" t="s">
        <v>1</v>
      </c>
      <c r="J180" s="192">
        <v>61488</v>
      </c>
      <c r="K180" s="190">
        <v>3225000</v>
      </c>
      <c r="L180" s="105">
        <v>0</v>
      </c>
      <c r="M180" s="191">
        <v>0</v>
      </c>
      <c r="N180" s="107">
        <f>SUM(J180:M180)</f>
        <v>3286488</v>
      </c>
    </row>
    <row r="181" spans="1:14" ht="12.75">
      <c r="A181" s="67"/>
      <c r="B181" s="166"/>
      <c r="C181" s="166"/>
      <c r="D181" s="76"/>
      <c r="E181" s="34" t="s">
        <v>42</v>
      </c>
      <c r="F181" s="2"/>
      <c r="G181" s="2"/>
      <c r="H181" s="24"/>
      <c r="I181" s="21" t="s">
        <v>17</v>
      </c>
      <c r="J181" s="115"/>
      <c r="K181" s="108"/>
      <c r="L181" s="109"/>
      <c r="M181" s="126"/>
      <c r="N181" s="39"/>
    </row>
    <row r="182" spans="1:14" ht="12.75">
      <c r="A182" s="67"/>
      <c r="B182" s="166"/>
      <c r="C182" s="166"/>
      <c r="D182" s="76"/>
      <c r="E182" s="34" t="s">
        <v>122</v>
      </c>
      <c r="F182" s="2"/>
      <c r="G182" s="2"/>
      <c r="H182" s="24"/>
      <c r="I182" s="23" t="s">
        <v>16</v>
      </c>
      <c r="J182" s="128">
        <v>0</v>
      </c>
      <c r="K182" s="90">
        <v>0</v>
      </c>
      <c r="L182" s="104">
        <v>0</v>
      </c>
      <c r="M182" s="116">
        <v>0</v>
      </c>
      <c r="N182" s="82">
        <f>SUM(J182:M182)</f>
        <v>0</v>
      </c>
    </row>
    <row r="183" spans="1:14" ht="13.5" thickBot="1">
      <c r="A183" s="84"/>
      <c r="B183" s="168"/>
      <c r="C183" s="168"/>
      <c r="D183" s="175"/>
      <c r="E183" s="4"/>
      <c r="F183" s="3"/>
      <c r="G183" s="3"/>
      <c r="H183" s="42"/>
      <c r="I183" s="20" t="s">
        <v>2</v>
      </c>
      <c r="J183" s="127">
        <v>0</v>
      </c>
      <c r="K183" s="127">
        <v>1500000</v>
      </c>
      <c r="L183" s="127">
        <v>0</v>
      </c>
      <c r="M183" s="127">
        <v>0</v>
      </c>
      <c r="N183" s="119">
        <f>SUM(J183:M183)</f>
        <v>1500000</v>
      </c>
    </row>
    <row r="184" spans="1:14" ht="12.75">
      <c r="A184" s="140"/>
      <c r="B184" s="169"/>
      <c r="C184" s="169"/>
      <c r="D184" s="169"/>
      <c r="E184" s="26"/>
      <c r="F184" s="26"/>
      <c r="G184" s="26"/>
      <c r="H184" s="27"/>
      <c r="I184" s="22"/>
      <c r="J184" s="123"/>
      <c r="K184" s="123"/>
      <c r="L184" s="123"/>
      <c r="M184" s="123"/>
      <c r="N184" s="68"/>
    </row>
    <row r="185" spans="1:14" ht="12.75">
      <c r="A185" s="80"/>
      <c r="B185" s="165"/>
      <c r="C185" s="165"/>
      <c r="D185" s="177"/>
      <c r="E185" s="10"/>
      <c r="F185" s="60" t="s">
        <v>9</v>
      </c>
      <c r="G185" s="14"/>
      <c r="H185" s="38"/>
      <c r="I185" s="10"/>
      <c r="J185" s="91"/>
      <c r="K185" s="92"/>
      <c r="L185" s="92"/>
      <c r="M185" s="92"/>
      <c r="N185" s="93"/>
    </row>
    <row r="186" spans="1:14" ht="12.75">
      <c r="A186" s="67"/>
      <c r="B186" s="166"/>
      <c r="C186" s="166"/>
      <c r="D186" s="76"/>
      <c r="E186" s="11"/>
      <c r="F186" s="58" t="s">
        <v>10</v>
      </c>
      <c r="G186" s="11"/>
      <c r="H186" s="54"/>
      <c r="I186" s="11"/>
      <c r="J186" s="94" t="s">
        <v>58</v>
      </c>
      <c r="K186" s="68"/>
      <c r="L186" s="68"/>
      <c r="M186" s="68"/>
      <c r="N186" s="44"/>
    </row>
    <row r="187" spans="1:14" ht="12.75">
      <c r="A187" s="67"/>
      <c r="B187" s="166"/>
      <c r="C187" s="166"/>
      <c r="D187" s="76"/>
      <c r="E187" s="11"/>
      <c r="F187" s="8" t="s">
        <v>11</v>
      </c>
      <c r="G187" s="6"/>
      <c r="H187" s="63"/>
      <c r="I187" s="11"/>
      <c r="J187" s="95"/>
      <c r="K187" s="83"/>
      <c r="L187" s="83"/>
      <c r="M187" s="83"/>
      <c r="N187" s="96"/>
    </row>
    <row r="188" spans="1:14" ht="12.75">
      <c r="A188" s="67"/>
      <c r="B188" s="166"/>
      <c r="C188" s="166"/>
      <c r="D188" s="76"/>
      <c r="E188" s="6" t="s">
        <v>7</v>
      </c>
      <c r="F188" s="8" t="s">
        <v>12</v>
      </c>
      <c r="G188" s="6" t="s">
        <v>18</v>
      </c>
      <c r="H188" s="62" t="s">
        <v>20</v>
      </c>
      <c r="I188" s="193" t="s">
        <v>23</v>
      </c>
      <c r="J188" s="38"/>
      <c r="K188" s="97"/>
      <c r="L188" s="97"/>
      <c r="M188" s="98"/>
      <c r="N188" s="99" t="s">
        <v>31</v>
      </c>
    </row>
    <row r="189" spans="1:14" ht="12.75">
      <c r="A189" s="67"/>
      <c r="B189" s="166"/>
      <c r="C189" s="166"/>
      <c r="D189" s="76"/>
      <c r="E189" s="6" t="s">
        <v>8</v>
      </c>
      <c r="F189" s="59" t="s">
        <v>13</v>
      </c>
      <c r="G189" s="6" t="s">
        <v>19</v>
      </c>
      <c r="H189" s="61" t="s">
        <v>21</v>
      </c>
      <c r="I189" s="193"/>
      <c r="J189" s="81" t="s">
        <v>112</v>
      </c>
      <c r="K189" s="81" t="s">
        <v>109</v>
      </c>
      <c r="L189" s="81" t="s">
        <v>110</v>
      </c>
      <c r="M189" s="100" t="s">
        <v>111</v>
      </c>
      <c r="N189" s="44" t="s">
        <v>32</v>
      </c>
    </row>
    <row r="190" spans="1:14" ht="12.75">
      <c r="A190" s="67" t="s">
        <v>3</v>
      </c>
      <c r="B190" s="166" t="s">
        <v>4</v>
      </c>
      <c r="C190" s="166" t="s">
        <v>5</v>
      </c>
      <c r="D190" s="76" t="s">
        <v>6</v>
      </c>
      <c r="E190" s="6"/>
      <c r="F190" s="8" t="s">
        <v>14</v>
      </c>
      <c r="G190" s="6"/>
      <c r="H190" s="61" t="s">
        <v>22</v>
      </c>
      <c r="I190" s="193"/>
      <c r="J190" s="101"/>
      <c r="K190" s="101"/>
      <c r="L190" s="101"/>
      <c r="M190" s="99"/>
      <c r="N190" s="44" t="s">
        <v>33</v>
      </c>
    </row>
    <row r="191" spans="1:14" ht="12.75">
      <c r="A191" s="160"/>
      <c r="B191" s="167"/>
      <c r="C191" s="167"/>
      <c r="D191" s="174"/>
      <c r="E191" s="16"/>
      <c r="F191" s="17" t="s">
        <v>15</v>
      </c>
      <c r="G191" s="7"/>
      <c r="H191" s="64"/>
      <c r="I191" s="194"/>
      <c r="J191" s="102"/>
      <c r="K191" s="102"/>
      <c r="L191" s="102"/>
      <c r="M191" s="103"/>
      <c r="N191" s="96"/>
    </row>
    <row r="192" spans="1:15" ht="56.25">
      <c r="A192" s="58">
        <v>22</v>
      </c>
      <c r="B192" s="76">
        <v>900</v>
      </c>
      <c r="C192" s="76">
        <v>90004</v>
      </c>
      <c r="D192" s="76">
        <v>6050</v>
      </c>
      <c r="E192" s="155" t="s">
        <v>97</v>
      </c>
      <c r="F192" s="89" t="s">
        <v>92</v>
      </c>
      <c r="G192" s="156" t="s">
        <v>114</v>
      </c>
      <c r="H192" s="179">
        <f>24400+55000+1500000+475000</f>
        <v>2054400</v>
      </c>
      <c r="I192" s="23" t="s">
        <v>0</v>
      </c>
      <c r="J192" s="75">
        <f>SUM(J193:J196)</f>
        <v>55000</v>
      </c>
      <c r="K192" s="104">
        <f>SUM(K193:K196)</f>
        <v>1500000</v>
      </c>
      <c r="L192" s="104">
        <f>SUM(L193:L196)</f>
        <v>475000</v>
      </c>
      <c r="M192" s="104">
        <v>0</v>
      </c>
      <c r="N192" s="82">
        <f>SUM(J192:M192)</f>
        <v>2030000</v>
      </c>
      <c r="O192" s="178"/>
    </row>
    <row r="193" spans="1:14" ht="12.75">
      <c r="A193" s="58"/>
      <c r="B193" s="76"/>
      <c r="C193" s="76"/>
      <c r="D193" s="76"/>
      <c r="E193" s="11"/>
      <c r="F193" s="35"/>
      <c r="G193" s="58"/>
      <c r="H193" s="39"/>
      <c r="I193" s="181" t="s">
        <v>1</v>
      </c>
      <c r="J193" s="132">
        <v>55000</v>
      </c>
      <c r="K193" s="131">
        <v>203750</v>
      </c>
      <c r="L193" s="131">
        <v>71250</v>
      </c>
      <c r="M193" s="131">
        <v>0</v>
      </c>
      <c r="N193" s="122">
        <f>SUM(J193:M193)</f>
        <v>330000</v>
      </c>
    </row>
    <row r="194" spans="1:14" ht="12.75">
      <c r="A194" s="58"/>
      <c r="B194" s="76"/>
      <c r="C194" s="76"/>
      <c r="D194" s="76"/>
      <c r="E194" s="11"/>
      <c r="F194" s="11"/>
      <c r="G194" s="11"/>
      <c r="H194" s="39"/>
      <c r="I194" s="79" t="s">
        <v>17</v>
      </c>
      <c r="J194" s="117"/>
      <c r="K194" s="117"/>
      <c r="L194" s="117"/>
      <c r="M194" s="117"/>
      <c r="N194" s="38"/>
    </row>
    <row r="195" spans="1:14" ht="12.75">
      <c r="A195" s="58"/>
      <c r="B195" s="76"/>
      <c r="C195" s="76"/>
      <c r="D195" s="76"/>
      <c r="E195" s="11"/>
      <c r="F195" s="11"/>
      <c r="G195" s="11"/>
      <c r="H195" s="39"/>
      <c r="I195" s="78" t="s">
        <v>16</v>
      </c>
      <c r="J195" s="75">
        <v>0</v>
      </c>
      <c r="K195" s="75">
        <v>0</v>
      </c>
      <c r="L195" s="75">
        <v>0</v>
      </c>
      <c r="M195" s="75">
        <v>0</v>
      </c>
      <c r="N195" s="82">
        <f>SUM(J195:M195)</f>
        <v>0</v>
      </c>
    </row>
    <row r="196" spans="1:14" ht="13.5" thickBot="1">
      <c r="A196" s="162"/>
      <c r="B196" s="175"/>
      <c r="C196" s="175"/>
      <c r="D196" s="175"/>
      <c r="E196" s="53"/>
      <c r="F196" s="53"/>
      <c r="G196" s="53"/>
      <c r="H196" s="52"/>
      <c r="I196" s="20" t="s">
        <v>2</v>
      </c>
      <c r="J196" s="141">
        <v>0</v>
      </c>
      <c r="K196" s="141">
        <v>1296250</v>
      </c>
      <c r="L196" s="141">
        <v>403750</v>
      </c>
      <c r="M196" s="125">
        <v>0</v>
      </c>
      <c r="N196" s="52">
        <f>SUM(J196:M196)</f>
        <v>1700000</v>
      </c>
    </row>
    <row r="197" spans="1:15" ht="12.75">
      <c r="A197" s="85">
        <v>23</v>
      </c>
      <c r="B197" s="173">
        <v>900</v>
      </c>
      <c r="C197" s="173">
        <v>90095</v>
      </c>
      <c r="D197" s="173">
        <v>6220</v>
      </c>
      <c r="E197" s="65" t="s">
        <v>88</v>
      </c>
      <c r="F197" s="56" t="s">
        <v>28</v>
      </c>
      <c r="G197" s="173" t="s">
        <v>49</v>
      </c>
      <c r="H197" s="77">
        <f>31793+1436000+1256733+1654011</f>
        <v>4378537</v>
      </c>
      <c r="I197" s="23" t="s">
        <v>0</v>
      </c>
      <c r="J197" s="133">
        <f>SUM(J198:J201)</f>
        <v>1436000</v>
      </c>
      <c r="K197" s="137">
        <f>SUM(K198:K201)</f>
        <v>1256733</v>
      </c>
      <c r="L197" s="137">
        <f>SUM(L198:L201)</f>
        <v>1654011</v>
      </c>
      <c r="M197" s="137">
        <f>SUM(M198:M201)</f>
        <v>0</v>
      </c>
      <c r="N197" s="82">
        <f>SUM(J197:M197)</f>
        <v>4346744</v>
      </c>
      <c r="O197" s="178"/>
    </row>
    <row r="198" spans="1:14" ht="12.75">
      <c r="A198" s="58"/>
      <c r="B198" s="76"/>
      <c r="C198" s="76"/>
      <c r="D198" s="76"/>
      <c r="E198" s="11" t="s">
        <v>89</v>
      </c>
      <c r="F198" s="35" t="s">
        <v>29</v>
      </c>
      <c r="G198" s="76">
        <v>2011</v>
      </c>
      <c r="H198" s="39"/>
      <c r="I198" s="181" t="s">
        <v>1</v>
      </c>
      <c r="J198" s="219">
        <v>1436000</v>
      </c>
      <c r="K198" s="220">
        <v>1256733</v>
      </c>
      <c r="L198" s="220">
        <v>1654011</v>
      </c>
      <c r="M198" s="220">
        <v>0</v>
      </c>
      <c r="N198" s="122">
        <f>SUM(J198:M198)</f>
        <v>4346744</v>
      </c>
    </row>
    <row r="199" spans="1:14" ht="12.75">
      <c r="A199" s="58"/>
      <c r="B199" s="76"/>
      <c r="C199" s="76"/>
      <c r="D199" s="76"/>
      <c r="E199" s="11" t="s">
        <v>90</v>
      </c>
      <c r="F199" s="11"/>
      <c r="G199" s="76"/>
      <c r="H199" s="39"/>
      <c r="I199" s="19" t="s">
        <v>17</v>
      </c>
      <c r="J199" s="117"/>
      <c r="K199" s="139"/>
      <c r="L199" s="139"/>
      <c r="M199" s="139"/>
      <c r="N199" s="38"/>
    </row>
    <row r="200" spans="1:14" ht="12.75">
      <c r="A200" s="58"/>
      <c r="B200" s="76"/>
      <c r="C200" s="76"/>
      <c r="D200" s="76"/>
      <c r="E200" s="11" t="s">
        <v>91</v>
      </c>
      <c r="F200" s="11"/>
      <c r="G200" s="11"/>
      <c r="H200" s="39"/>
      <c r="I200" s="23" t="s">
        <v>16</v>
      </c>
      <c r="J200" s="75">
        <v>0</v>
      </c>
      <c r="K200" s="104">
        <v>0</v>
      </c>
      <c r="L200" s="104">
        <v>0</v>
      </c>
      <c r="M200" s="104">
        <v>0</v>
      </c>
      <c r="N200" s="82">
        <f>SUM(J200:M200)</f>
        <v>0</v>
      </c>
    </row>
    <row r="201" spans="1:14" ht="13.5" thickBot="1">
      <c r="A201" s="162"/>
      <c r="B201" s="175"/>
      <c r="C201" s="175"/>
      <c r="D201" s="175"/>
      <c r="E201" s="53"/>
      <c r="F201" s="53"/>
      <c r="G201" s="53"/>
      <c r="H201" s="52"/>
      <c r="I201" s="20" t="s">
        <v>2</v>
      </c>
      <c r="J201" s="141">
        <v>0</v>
      </c>
      <c r="K201" s="141">
        <v>0</v>
      </c>
      <c r="L201" s="141">
        <v>0</v>
      </c>
      <c r="M201" s="125">
        <v>0</v>
      </c>
      <c r="N201" s="119">
        <f>SUM(J201:M201)</f>
        <v>0</v>
      </c>
    </row>
    <row r="202" spans="1:15" ht="12.75">
      <c r="A202" s="67">
        <v>24</v>
      </c>
      <c r="B202" s="166">
        <v>921</v>
      </c>
      <c r="C202" s="166">
        <v>92195</v>
      </c>
      <c r="D202" s="166" t="s">
        <v>25</v>
      </c>
      <c r="E202" s="88" t="s">
        <v>98</v>
      </c>
      <c r="F202" s="34" t="s">
        <v>28</v>
      </c>
      <c r="G202" s="2" t="s">
        <v>30</v>
      </c>
      <c r="H202" s="24">
        <f>155916+5710396+3500000</f>
        <v>9366312</v>
      </c>
      <c r="I202" s="23" t="s">
        <v>0</v>
      </c>
      <c r="J202" s="75">
        <f>SUM(J203:J206)</f>
        <v>3500000</v>
      </c>
      <c r="K202" s="75">
        <f>SUM(K203:K206)</f>
        <v>0</v>
      </c>
      <c r="L202" s="75">
        <f>SUM(L203:L206)</f>
        <v>0</v>
      </c>
      <c r="M202" s="75">
        <f>SUM(M203:M206)</f>
        <v>0</v>
      </c>
      <c r="N202" s="82">
        <f>SUM(J202:M202)</f>
        <v>3500000</v>
      </c>
      <c r="O202" s="178"/>
    </row>
    <row r="203" spans="1:14" ht="12.75">
      <c r="A203" s="67"/>
      <c r="B203" s="166"/>
      <c r="C203" s="166"/>
      <c r="D203" s="166"/>
      <c r="E203" s="34" t="s">
        <v>99</v>
      </c>
      <c r="F203" s="34" t="s">
        <v>29</v>
      </c>
      <c r="G203" s="150">
        <v>2009</v>
      </c>
      <c r="H203" s="40"/>
      <c r="I203" s="181" t="s">
        <v>1</v>
      </c>
      <c r="J203" s="213">
        <v>3500000</v>
      </c>
      <c r="K203" s="213">
        <v>0</v>
      </c>
      <c r="L203" s="221">
        <v>0</v>
      </c>
      <c r="M203" s="213">
        <v>0</v>
      </c>
      <c r="N203" s="107">
        <f>SUM(J203:M203)</f>
        <v>3500000</v>
      </c>
    </row>
    <row r="204" spans="1:14" ht="12.75">
      <c r="A204" s="67"/>
      <c r="B204" s="166"/>
      <c r="C204" s="166"/>
      <c r="D204" s="166"/>
      <c r="E204" s="34" t="s">
        <v>100</v>
      </c>
      <c r="F204" s="1"/>
      <c r="G204" s="1"/>
      <c r="H204" s="24"/>
      <c r="I204" s="79" t="s">
        <v>17</v>
      </c>
      <c r="J204" s="110"/>
      <c r="K204" s="110"/>
      <c r="L204" s="110"/>
      <c r="M204" s="110"/>
      <c r="N204" s="38"/>
    </row>
    <row r="205" spans="1:14" ht="12.75">
      <c r="A205" s="67"/>
      <c r="B205" s="166"/>
      <c r="C205" s="166"/>
      <c r="D205" s="166"/>
      <c r="E205" s="34" t="s">
        <v>101</v>
      </c>
      <c r="F205" s="1"/>
      <c r="G205" s="1"/>
      <c r="H205" s="24"/>
      <c r="I205" s="78" t="s">
        <v>16</v>
      </c>
      <c r="J205" s="149">
        <v>0</v>
      </c>
      <c r="K205" s="90">
        <v>0</v>
      </c>
      <c r="L205" s="90">
        <v>0</v>
      </c>
      <c r="M205" s="90">
        <v>0</v>
      </c>
      <c r="N205" s="147">
        <f>SUM(J205:M205)</f>
        <v>0</v>
      </c>
    </row>
    <row r="206" spans="1:14" ht="12.75">
      <c r="A206" s="67"/>
      <c r="B206" s="166"/>
      <c r="C206" s="166"/>
      <c r="D206" s="166"/>
      <c r="E206" s="34" t="s">
        <v>102</v>
      </c>
      <c r="F206" s="1"/>
      <c r="G206" s="1"/>
      <c r="H206" s="24"/>
      <c r="I206" s="18" t="s">
        <v>2</v>
      </c>
      <c r="J206" s="134">
        <v>0</v>
      </c>
      <c r="K206" s="134">
        <v>0</v>
      </c>
      <c r="L206" s="134">
        <v>0</v>
      </c>
      <c r="M206" s="134">
        <v>0</v>
      </c>
      <c r="N206" s="130">
        <f>SUM(J206:M206)</f>
        <v>0</v>
      </c>
    </row>
    <row r="207" spans="1:14" ht="13.5" thickBot="1">
      <c r="A207" s="84"/>
      <c r="B207" s="168"/>
      <c r="C207" s="168"/>
      <c r="D207" s="168"/>
      <c r="E207" s="51" t="s">
        <v>27</v>
      </c>
      <c r="F207" s="4"/>
      <c r="G207" s="4"/>
      <c r="H207" s="42"/>
      <c r="I207" s="20"/>
      <c r="J207" s="118"/>
      <c r="K207" s="118"/>
      <c r="L207" s="153"/>
      <c r="M207" s="118"/>
      <c r="N207" s="119"/>
    </row>
    <row r="208" spans="1:15" ht="12.75">
      <c r="A208" s="67">
        <v>25</v>
      </c>
      <c r="B208" s="166">
        <v>921</v>
      </c>
      <c r="C208" s="166">
        <v>92195</v>
      </c>
      <c r="D208" s="166">
        <v>6050</v>
      </c>
      <c r="E208" s="48" t="s">
        <v>53</v>
      </c>
      <c r="F208" s="34" t="s">
        <v>28</v>
      </c>
      <c r="G208" s="2" t="s">
        <v>30</v>
      </c>
      <c r="H208" s="24">
        <f>9000+150000+2646650+2344350</f>
        <v>5150000</v>
      </c>
      <c r="I208" s="18" t="s">
        <v>0</v>
      </c>
      <c r="J208" s="104">
        <f>SUM(J209:J212)</f>
        <v>150000</v>
      </c>
      <c r="K208" s="75">
        <f>SUM(K209:K212)</f>
        <v>2646650</v>
      </c>
      <c r="L208" s="75">
        <f>SUM(L209:L212)</f>
        <v>2344350</v>
      </c>
      <c r="M208" s="116">
        <f>SUM(M209:M212)</f>
        <v>0</v>
      </c>
      <c r="N208" s="130">
        <f>SUM(J208:M208)</f>
        <v>5141000</v>
      </c>
      <c r="O208" s="178"/>
    </row>
    <row r="209" spans="1:14" ht="12.75">
      <c r="A209" s="67"/>
      <c r="B209" s="166"/>
      <c r="C209" s="166"/>
      <c r="D209" s="166"/>
      <c r="E209" s="48" t="s">
        <v>54</v>
      </c>
      <c r="F209" s="34" t="s">
        <v>29</v>
      </c>
      <c r="G209" s="148">
        <v>2011</v>
      </c>
      <c r="H209" s="24"/>
      <c r="I209" s="181" t="s">
        <v>1</v>
      </c>
      <c r="J209" s="131">
        <v>150000</v>
      </c>
      <c r="K209" s="131">
        <v>534150</v>
      </c>
      <c r="L209" s="131">
        <v>1145523</v>
      </c>
      <c r="M209" s="215">
        <v>0</v>
      </c>
      <c r="N209" s="122">
        <f>SUM(J209:M209)</f>
        <v>1829673</v>
      </c>
    </row>
    <row r="210" spans="1:14" ht="12.75">
      <c r="A210" s="67"/>
      <c r="B210" s="166"/>
      <c r="C210" s="166"/>
      <c r="D210" s="166"/>
      <c r="E210" s="48"/>
      <c r="F210" s="2"/>
      <c r="G210" s="2"/>
      <c r="H210" s="24"/>
      <c r="I210" s="19" t="s">
        <v>17</v>
      </c>
      <c r="J210" s="117"/>
      <c r="K210" s="117"/>
      <c r="L210" s="117"/>
      <c r="M210" s="117"/>
      <c r="N210" s="38"/>
    </row>
    <row r="211" spans="1:14" ht="12.75">
      <c r="A211" s="67"/>
      <c r="B211" s="166"/>
      <c r="C211" s="166"/>
      <c r="D211" s="166"/>
      <c r="E211" s="48"/>
      <c r="F211" s="2"/>
      <c r="G211" s="2"/>
      <c r="H211" s="24"/>
      <c r="I211" s="23" t="s">
        <v>16</v>
      </c>
      <c r="J211" s="75">
        <v>0</v>
      </c>
      <c r="K211" s="75">
        <v>0</v>
      </c>
      <c r="L211" s="75">
        <v>0</v>
      </c>
      <c r="M211" s="75">
        <v>0</v>
      </c>
      <c r="N211" s="82">
        <f>SUM(J211:M211)</f>
        <v>0</v>
      </c>
    </row>
    <row r="212" spans="1:14" ht="13.5" thickBot="1">
      <c r="A212" s="84"/>
      <c r="B212" s="168"/>
      <c r="C212" s="168"/>
      <c r="D212" s="168"/>
      <c r="E212" s="51"/>
      <c r="F212" s="3"/>
      <c r="G212" s="3"/>
      <c r="H212" s="41"/>
      <c r="I212" s="20" t="s">
        <v>2</v>
      </c>
      <c r="J212" s="118">
        <v>0</v>
      </c>
      <c r="K212" s="118">
        <v>2112500</v>
      </c>
      <c r="L212" s="118">
        <v>1198827</v>
      </c>
      <c r="M212" s="118">
        <v>0</v>
      </c>
      <c r="N212" s="119">
        <f>SUM(J212:M212)</f>
        <v>3311327</v>
      </c>
    </row>
    <row r="213" spans="1:15" ht="12.75">
      <c r="A213" s="58"/>
      <c r="I213" s="23" t="s">
        <v>0</v>
      </c>
      <c r="J213" s="104">
        <f>+J15+J20+J26+J31+J53+J64+J70+J85+J90+J95+J100+J123+J128+J133+J138+J154+J159+J164+J169+J174+J179+J192+J197+J202+J208</f>
        <v>32195193.95</v>
      </c>
      <c r="K213" s="104">
        <f>+K15+K20+K26+K31+K53+K64+K70+K85+K90+K95+K100+K123+K128+K133+K138+K154+K159+K164+K169+K174+K179+K192+K197+K202+K208</f>
        <v>65806120</v>
      </c>
      <c r="L213" s="104">
        <f>+L15+L20+L26+L31+L53+L64+L70+L85+L90+L95+L100+L123+L128+L133+L138+L154+L159+L164+L169+L174+L179+L192+L197+L202+L208</f>
        <v>42954291.5</v>
      </c>
      <c r="M213" s="104">
        <f>+M15+M20+M26+M31+M53+M64+M70+M85+M90+M95+M100+M123+M128+M133+M138+M154+M159+M164+M169+M174+M179+M192+M197+M202+M208</f>
        <v>15800000</v>
      </c>
      <c r="N213" s="104">
        <f>+N15+N20+N26+N31+N53+N64+N70+N85+N90+N95+N100+N123+N128+N133+N138+N154+N159+N164+N169+N174+N179+N192+N197+N202+N208</f>
        <v>156755605.45</v>
      </c>
      <c r="O213" s="178"/>
    </row>
    <row r="214" spans="1:15" ht="15">
      <c r="A214" s="58"/>
      <c r="E214" s="9" t="s">
        <v>55</v>
      </c>
      <c r="I214" s="19" t="s">
        <v>1</v>
      </c>
      <c r="J214" s="104">
        <f>+J16+J21+J27+J32+J54+J65+J71+J86+J91+J96+J101+J124+J129+J134+J139+J155+J160+J165+J170+J175+J180+J193+J198+J203+J209</f>
        <v>22315193.95</v>
      </c>
      <c r="K214" s="104">
        <f>+K16+K21+K27+K32+K54+K65+K71+K86+K91+K96+K101+K124+K129+K134+K139+K155+K160+K165+K170+K175+K180+K193+K198+K203+K209</f>
        <v>38454634.5</v>
      </c>
      <c r="L214" s="104">
        <f>+L16+L21+L27+L32+L54+L65+L71+L86+L91+L96+L101+L124+L129+L134+L139+L155+L160+L165+L170+L175+L180+L193+L198+L203+L209</f>
        <v>30045757</v>
      </c>
      <c r="M214" s="104">
        <f>+M16+M21+M27+M32+M54+M65+M71+M86+M91+M96+M101+M124+M129+M134+M139+M155+M160+M165+M170+M175+M180+M193+M198+M203+M209</f>
        <v>14050000</v>
      </c>
      <c r="N214" s="104">
        <f>+N16+N21+N27+N32+N54+N65+N71+N86+N91+N96+N101+N124+N129+N134+N139+N155+N160+N165+N170+N175+N180+N193+N198+N203+N209</f>
        <v>104865585.45</v>
      </c>
      <c r="O214" s="178"/>
    </row>
    <row r="215" spans="1:14" ht="12.75">
      <c r="A215" s="58"/>
      <c r="I215" s="79" t="s">
        <v>17</v>
      </c>
      <c r="J215" s="144"/>
      <c r="K215" s="139"/>
      <c r="L215" s="117"/>
      <c r="M215" s="117"/>
      <c r="N215" s="145"/>
    </row>
    <row r="216" spans="1:14" ht="12.75">
      <c r="A216" s="58"/>
      <c r="I216" s="78" t="s">
        <v>16</v>
      </c>
      <c r="J216" s="146">
        <f>J211+J205+J200+J195+J182+J177+J172+J167+J162+J157+J141+J131+J126+J103+J98+J93+J88+J73+J67+J56+J29+J23</f>
        <v>0</v>
      </c>
      <c r="K216" s="146">
        <f>K211+K205+K200+K195+K182+K177+K172+K167+K162+K157+K141+K131+K126+K103+K98+K93+K88+K73+K67+K56+K29+K23</f>
        <v>0</v>
      </c>
      <c r="L216" s="146">
        <f>L211+L205+L200+L195+L182+L177+L172+L167+L162+L157+L141+L131+L126+L103+L98+L93+L88+L73+L67+L56+L29+L23</f>
        <v>0</v>
      </c>
      <c r="M216" s="146">
        <f>M211+M205+M200+M195+M182+M177+M172+M167+M162+M157+M141+M131+M126+M103+M98+M93+M88+M73+M67+M56+M29+M23</f>
        <v>0</v>
      </c>
      <c r="N216" s="146">
        <f>N211+N205+N200+N195+N182+N177+N172+N167+N162+N157+N141+N131+N126+N103+N98+N93+N88+N73+N67+N56+N29+N23</f>
        <v>0</v>
      </c>
    </row>
    <row r="217" spans="1:15" ht="13.5" thickBot="1">
      <c r="A217" s="162"/>
      <c r="B217" s="176"/>
      <c r="C217" s="176"/>
      <c r="D217" s="176"/>
      <c r="E217" s="32"/>
      <c r="F217" s="32"/>
      <c r="G217" s="32"/>
      <c r="H217" s="45"/>
      <c r="I217" s="20" t="s">
        <v>2</v>
      </c>
      <c r="J217" s="104">
        <f>+J19+J24+J30+J35+J57+J68+J74+J89+J94+J99+J104+J127+J132+J137+J142+J158+J163+J168+J173+J178+J183+J196+J201+J206+J212</f>
        <v>9880000</v>
      </c>
      <c r="K217" s="104">
        <f>+K19+K24+K30+K35+K57+K68+K74+K89+K94+K99+K104+K127+K132+K137+K142+K158+K163+K168+K173+K178+K183+K196+K201+K206+K212</f>
        <v>27351485.5</v>
      </c>
      <c r="L217" s="104">
        <f>+L19+L24+L30+L35+L57+L68+L74+L89+L94+L99+L104+L127+L132+L137+L142+L158+L163+L168+L173+L178+L183+L196+L201+L206+L212</f>
        <v>12908534.5</v>
      </c>
      <c r="M217" s="104">
        <f>+M19+M24+M30+M35+M57+M68+M74+M89+M94+M99+M104+M127+M132+M137+M142+M158+M163+M168+M173+M178+M183+M196+M201+M206+M212</f>
        <v>1750000</v>
      </c>
      <c r="N217" s="104">
        <f>+N19+N24+N30+N35+N57+N68+N74+N89+N94+N99+N104+N127+N132+N137+N142+N158+N163+N168+N173+N178+N183+N196+N201+N206+N212</f>
        <v>51890020</v>
      </c>
      <c r="O217" s="178"/>
    </row>
    <row r="218" spans="1:14" ht="12.75">
      <c r="A218" s="140"/>
      <c r="B218" s="169"/>
      <c r="C218" s="169"/>
      <c r="D218" s="169"/>
      <c r="E218" s="12"/>
      <c r="F218" s="12"/>
      <c r="G218" s="12"/>
      <c r="H218" s="68"/>
      <c r="I218" s="22"/>
      <c r="J218" s="113"/>
      <c r="K218" s="113"/>
      <c r="L218" s="113"/>
      <c r="M218" s="113"/>
      <c r="N218" s="68"/>
    </row>
    <row r="219" spans="1:14" ht="12.75">
      <c r="A219" s="140"/>
      <c r="B219" s="169"/>
      <c r="C219" s="169"/>
      <c r="D219" s="169"/>
      <c r="E219" s="12"/>
      <c r="F219" s="12"/>
      <c r="G219" s="12"/>
      <c r="H219" s="68"/>
      <c r="I219" s="22"/>
      <c r="J219" s="113"/>
      <c r="K219" s="113"/>
      <c r="L219" s="113"/>
      <c r="M219" s="113"/>
      <c r="N219" s="68"/>
    </row>
    <row r="220" spans="1:14" ht="12.75">
      <c r="A220" s="140"/>
      <c r="B220" s="169"/>
      <c r="C220" s="169"/>
      <c r="D220" s="169"/>
      <c r="E220" s="12"/>
      <c r="F220" s="12"/>
      <c r="G220" s="12"/>
      <c r="H220" s="68"/>
      <c r="I220" s="22"/>
      <c r="J220" s="113"/>
      <c r="K220" s="113"/>
      <c r="L220" s="113"/>
      <c r="M220" s="113"/>
      <c r="N220" s="68"/>
    </row>
  </sheetData>
  <mergeCells count="12">
    <mergeCell ref="I150:I151"/>
    <mergeCell ref="I152:I153"/>
    <mergeCell ref="I188:I189"/>
    <mergeCell ref="I190:I191"/>
    <mergeCell ref="I81:I82"/>
    <mergeCell ref="I83:I84"/>
    <mergeCell ref="I119:I120"/>
    <mergeCell ref="I121:I122"/>
    <mergeCell ref="I13:I14"/>
    <mergeCell ref="I11:I12"/>
    <mergeCell ref="I43:I44"/>
    <mergeCell ref="I45:I46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2008-12-19T10:41:24Z</cp:lastPrinted>
  <dcterms:created xsi:type="dcterms:W3CDTF">2007-11-09T06:58:48Z</dcterms:created>
  <dcterms:modified xsi:type="dcterms:W3CDTF">2008-12-30T09:48:10Z</dcterms:modified>
  <cp:category/>
  <cp:version/>
  <cp:contentType/>
  <cp:contentStatus/>
</cp:coreProperties>
</file>