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570" windowWidth="9720" windowHeight="7020" activeTab="0"/>
  </bookViews>
  <sheets>
    <sheet name="DOCHi2000" sheetId="1" r:id="rId1"/>
  </sheets>
  <definedNames/>
  <calcPr fullCalcOnLoad="1"/>
</workbook>
</file>

<file path=xl/sharedStrings.xml><?xml version="1.0" encoding="utf-8"?>
<sst xmlns="http://schemas.openxmlformats.org/spreadsheetml/2006/main" count="355" uniqueCount="202">
  <si>
    <t>GOSPODARKA KOMUNALNA</t>
  </si>
  <si>
    <t>BEZPIECZEŃSTWO  PUBLICZNE</t>
  </si>
  <si>
    <t>OGÓŁEM</t>
  </si>
  <si>
    <t>Pozostała działalność</t>
  </si>
  <si>
    <t>Gospodarka gruntami i nieruchom.</t>
  </si>
  <si>
    <t>wpływy z usług</t>
  </si>
  <si>
    <t>OŚWIATA I WYCHOWANIE</t>
  </si>
  <si>
    <t>Szkoły podstawowe</t>
  </si>
  <si>
    <t>Gimnazja</t>
  </si>
  <si>
    <t>DOCH.OD OSÓB PRAWN.,OD</t>
  </si>
  <si>
    <t>OSÓB FIZYCZN.I OD INNYCH...</t>
  </si>
  <si>
    <t>podatek rolny</t>
  </si>
  <si>
    <t>podatek leśny</t>
  </si>
  <si>
    <t>podatek od nieruchomości</t>
  </si>
  <si>
    <t>podatek od środków transportowych</t>
  </si>
  <si>
    <t>podatek od spadków i darowizn</t>
  </si>
  <si>
    <t>Urzędy wojewódzkie</t>
  </si>
  <si>
    <t>subwencje ogólne z budżetu  państwa</t>
  </si>
  <si>
    <t>TRANSPORT I ŁĄCZNOŚĆ</t>
  </si>
  <si>
    <t>I OCHRONA ŚRODOWISKA</t>
  </si>
  <si>
    <t>GOSPODARKA MIESZKANIOWA</t>
  </si>
  <si>
    <t>EDUKACYJNA  OPIEKA</t>
  </si>
  <si>
    <t>WYCHOWAWCZA</t>
  </si>
  <si>
    <t xml:space="preserve">Kolonie i obozy oraz inne formy </t>
  </si>
  <si>
    <t>Usługi opiekuńcze i specjalistyczne</t>
  </si>
  <si>
    <t xml:space="preserve">usługi opiekuńcze </t>
  </si>
  <si>
    <t>Zasiłki i pomoc w naturze oraz</t>
  </si>
  <si>
    <t>Ośrodki pomocy społecznej</t>
  </si>
  <si>
    <t>osób fizycznych</t>
  </si>
  <si>
    <t>Wpływy z podatku dochodowego od</t>
  </si>
  <si>
    <t>Wpływy z pod.rolnego,pod.leśnego,pod.</t>
  </si>
  <si>
    <t>Urzędy gmin</t>
  </si>
  <si>
    <t>I OCHRONA  PRZECIWPOŻAROWA</t>
  </si>
  <si>
    <t>Część oświatowa subwencji ogólnej</t>
  </si>
  <si>
    <t>dla jednostek samorządu terytorial.</t>
  </si>
  <si>
    <t>URZĘDY NACZELNYCH ORGANÓW</t>
  </si>
  <si>
    <t>WŁADZY PAŃSTWOWEJ, KONTROLI</t>
  </si>
  <si>
    <t xml:space="preserve"> I OCHRONY PRAWA  ORAZ SĄDOW.</t>
  </si>
  <si>
    <t>Urzędy naczelnych organów władzy</t>
  </si>
  <si>
    <t>państw.,kontroli i ochrony prawa</t>
  </si>
  <si>
    <t>wpływy z różnych dochodów</t>
  </si>
  <si>
    <t>wpływy z opłaty miejscowej</t>
  </si>
  <si>
    <t>podatków i opłat</t>
  </si>
  <si>
    <t>dochody z najmu i dzierżawy składnik.</t>
  </si>
  <si>
    <t>wpływy z różnych opłat</t>
  </si>
  <si>
    <t>wpływy z tyt.przekształcenia prawa</t>
  </si>
  <si>
    <t>użytkowania wieczystego przysług.</t>
  </si>
  <si>
    <t>osobom fizycznym w prawo własności</t>
  </si>
  <si>
    <t>wpływy z opłat za zarząd, użytkowanie</t>
  </si>
  <si>
    <t>i użytkowanie wieczyste nieruchomości</t>
  </si>
  <si>
    <t>wpływy z różnych  dochodów</t>
  </si>
  <si>
    <t>odsetki od nieterminowych wpłat z tyt.</t>
  </si>
  <si>
    <t>ADMINISTRACJA  PUBLICZNA</t>
  </si>
  <si>
    <t>od ludności</t>
  </si>
  <si>
    <t>pozostałe odsetki</t>
  </si>
  <si>
    <t>podatek od działalności gospodarczej</t>
  </si>
  <si>
    <t>karty podatkowej</t>
  </si>
  <si>
    <t>wpływy z opłaty targowej</t>
  </si>
  <si>
    <t>wpływy z opłaty skarbowej</t>
  </si>
  <si>
    <t>dotacje celowe otrzymane z bud.państ.</t>
  </si>
  <si>
    <t>zleconych gminie ustawami</t>
  </si>
  <si>
    <t>wpłaty z tyt.odpłatnego nabycia prawa</t>
  </si>
  <si>
    <t>gmin</t>
  </si>
  <si>
    <t>składki na ubezpieczenia społeczne</t>
  </si>
  <si>
    <t xml:space="preserve">administr.rządowej oraz innych zadań </t>
  </si>
  <si>
    <t>podatek dochodowy od osób fizycznych</t>
  </si>
  <si>
    <t>podatek dochodowy od osób prawnych</t>
  </si>
  <si>
    <t>osób fizycznych,opłacany w formie</t>
  </si>
  <si>
    <t>dochód budżetu państwa</t>
  </si>
  <si>
    <t>Udziały gmin w podatkach stanow.</t>
  </si>
  <si>
    <t xml:space="preserve">pozostałe odsetki (odsetki od środków </t>
  </si>
  <si>
    <t>Straż Miejska</t>
  </si>
  <si>
    <t>grzywny,mandaty i inne kary pieniężne</t>
  </si>
  <si>
    <t>podatek od czynności cywilnoprawnych</t>
  </si>
  <si>
    <t>Wpływy z innych opłat stanowiących</t>
  </si>
  <si>
    <t>Przedszkola</t>
  </si>
  <si>
    <t>na rachunkach bankowych i inne)</t>
  </si>
  <si>
    <t>Plan na</t>
  </si>
  <si>
    <t>2002 r.</t>
  </si>
  <si>
    <t>Towarzystwa Budownictwa Społecznego</t>
  </si>
  <si>
    <t>Składki na ubezpieczenie zdrowotne</t>
  </si>
  <si>
    <t>opłacane za osoby pobierające niektóre</t>
  </si>
  <si>
    <t>świadczenia z pomocy społecznej</t>
  </si>
  <si>
    <t>(zwrot nakładów-przedsięwzięcie termomodern.)</t>
  </si>
  <si>
    <t>Drogi publiczne gminne</t>
  </si>
  <si>
    <t xml:space="preserve">wypoczynku dzieci i młodzieży </t>
  </si>
  <si>
    <t>wpływy z opłat za zezwolenia na sprzedaż</t>
  </si>
  <si>
    <t>alkoholu</t>
  </si>
  <si>
    <t>majątkowych Skarbu Państwa,jedn.samorz.</t>
  </si>
  <si>
    <t>teryt.lub innych jednostek zaliczanych do</t>
  </si>
  <si>
    <t>sektora finansów publ.oraz innych umów.....</t>
  </si>
  <si>
    <t>dochody jedn.samorz.teryt.na podst .ustaw</t>
  </si>
  <si>
    <t>RÓŻNE ROZLICZENIA</t>
  </si>
  <si>
    <t>O690</t>
  </si>
  <si>
    <t>POMOC  SPOŁECZNA</t>
  </si>
  <si>
    <t>szkolnej, a także szkolenia młodzieży</t>
  </si>
  <si>
    <t>O970</t>
  </si>
  <si>
    <t>O440</t>
  </si>
  <si>
    <t>O910</t>
  </si>
  <si>
    <t>O470</t>
  </si>
  <si>
    <t>O750</t>
  </si>
  <si>
    <t>O760</t>
  </si>
  <si>
    <t>O770</t>
  </si>
  <si>
    <t>O830</t>
  </si>
  <si>
    <t>O920</t>
  </si>
  <si>
    <t>O570</t>
  </si>
  <si>
    <t>O350</t>
  </si>
  <si>
    <t>O310</t>
  </si>
  <si>
    <t>O320</t>
  </si>
  <si>
    <t>O330</t>
  </si>
  <si>
    <t>O340</t>
  </si>
  <si>
    <t>O360</t>
  </si>
  <si>
    <t>O370</t>
  </si>
  <si>
    <t>O430</t>
  </si>
  <si>
    <t>O500</t>
  </si>
  <si>
    <t>O410</t>
  </si>
  <si>
    <t>O480</t>
  </si>
  <si>
    <t>OO10</t>
  </si>
  <si>
    <t>OO20</t>
  </si>
  <si>
    <t>zadania bieżące realizowane na podst.</t>
  </si>
  <si>
    <t>na realizację własnych zadań bieżących</t>
  </si>
  <si>
    <t>(rozliczenia z lat ubiegłych i różne dochody)</t>
  </si>
  <si>
    <t>ubezpieczenia emerytalne i rentowe</t>
  </si>
  <si>
    <t>z ubezpieczenia społecznego</t>
  </si>
  <si>
    <t>od czynności cywilnoprawnych,podatków</t>
  </si>
  <si>
    <t>i opłat lokalnych od osób prawnych i innych</t>
  </si>
  <si>
    <t>Wpływy z pod.rolnego,pod.leśnego,</t>
  </si>
  <si>
    <t>podatku od spadków i darowizn,podatku</t>
  </si>
  <si>
    <t>od czynności cywilnoprawnych oraz</t>
  </si>
  <si>
    <t>podatków i opłat lokalnych od osób</t>
  </si>
  <si>
    <t>własności  oraz prawa użytkowania</t>
  </si>
  <si>
    <t>wieczystego nieruchomości</t>
  </si>
  <si>
    <t>odsetki od nietermin.wpłat z tyt.pod.i opł.</t>
  </si>
  <si>
    <t>O870</t>
  </si>
  <si>
    <t xml:space="preserve">dochody jst związane z realizacją zadań </t>
  </si>
  <si>
    <t>z zakresu admin.rządowej oraz innych zadań</t>
  </si>
  <si>
    <t>zleconych ustawami (dowody osobiste)</t>
  </si>
  <si>
    <t>jednostek organizacyjnych</t>
  </si>
  <si>
    <t xml:space="preserve">fizycznych </t>
  </si>
  <si>
    <t>gmin(zasiłki okresowe o charakt.obowiązk.)</t>
  </si>
  <si>
    <t>gmin (posiłek dla potrzebujących)</t>
  </si>
  <si>
    <t>Część równoważąca subw.ogólnej dla gmin</t>
  </si>
  <si>
    <t>(kwota równoważąca dodatki mieszkaniowe)</t>
  </si>
  <si>
    <t>wpływy z różnych opłat (szkoła  nr 1)</t>
  </si>
  <si>
    <t>alimentacyjna oraz składki  na</t>
  </si>
  <si>
    <t xml:space="preserve">Świadczenia rodzinne, zaliczka </t>
  </si>
  <si>
    <t>O490</t>
  </si>
  <si>
    <t xml:space="preserve">wpływy z innych lokalnych opłat pobieranych </t>
  </si>
  <si>
    <t>przez jst na podstawie odrębnych ustaw</t>
  </si>
  <si>
    <t>wpływy z usług(sprzedaż ciepła dla BGŻ i inne)</t>
  </si>
  <si>
    <t>wpływy z opłat za koncesje i licencje</t>
  </si>
  <si>
    <t>O590</t>
  </si>
  <si>
    <t>O400</t>
  </si>
  <si>
    <t>wpływy z opłaty produktowej</t>
  </si>
  <si>
    <t>Dział</t>
  </si>
  <si>
    <t xml:space="preserve">Wpływy i wydatki związane z gromadzeniem </t>
  </si>
  <si>
    <t>środków z opłat produktowych</t>
  </si>
  <si>
    <t>Stołówki szkolne</t>
  </si>
  <si>
    <t>opłata od posiadania psów</t>
  </si>
  <si>
    <t>Źródła dochodów</t>
  </si>
  <si>
    <t>Roz</t>
  </si>
  <si>
    <t>dział</t>
  </si>
  <si>
    <t>§</t>
  </si>
  <si>
    <t>na realizację zadań bieżących z zakresu</t>
  </si>
  <si>
    <t>na realizację zadań bieżacych z zakresu</t>
  </si>
  <si>
    <t xml:space="preserve">wpływy z róznych opłat </t>
  </si>
  <si>
    <t>majątk.Skarbu Państwa,jedn.samorz.</t>
  </si>
  <si>
    <t>teryt.lub innych jednostek zalicz.do</t>
  </si>
  <si>
    <t>wpływy ze sprzedaży składników majątk.</t>
  </si>
  <si>
    <t>TURYSTYKA</t>
  </si>
  <si>
    <t xml:space="preserve">dotacje celowe otrzymane z gminy na </t>
  </si>
  <si>
    <t>porozumień(umów) między j.s.t.</t>
  </si>
  <si>
    <t>DZIAŁALNOŚĆ USŁUGOWA</t>
  </si>
  <si>
    <t>Opracowania goedezyjne i kartograf.</t>
  </si>
  <si>
    <t>Plan</t>
  </si>
  <si>
    <t>na 2009 r.</t>
  </si>
  <si>
    <t>wpływy z różnych opłat(opł.adiacencka)</t>
  </si>
  <si>
    <t xml:space="preserve">środki na dofinansowanie własnych </t>
  </si>
  <si>
    <t>inwestycji gmin (związków gmin),powiatów</t>
  </si>
  <si>
    <t xml:space="preserve">(związków powiatów),samorządów </t>
  </si>
  <si>
    <t>województw,pozyskane z innych źródeł</t>
  </si>
  <si>
    <t>(wpływy za zajęcie pasa drogowego)</t>
  </si>
  <si>
    <t>(opłata za wpis do EDG)</t>
  </si>
  <si>
    <t>wpływy z usług (szkoła nr 1)</t>
  </si>
  <si>
    <t>wpływy z różnych opłat (opłaty za przedszkole)</t>
  </si>
  <si>
    <t>wpływy z usług (odpł.za posiłki)</t>
  </si>
  <si>
    <t>gmin (dofinans.pracodawcom kosztów</t>
  </si>
  <si>
    <t>przygotowania zawodowego)</t>
  </si>
  <si>
    <t>(środki z Funduszu Rozwoju Kultury</t>
  </si>
  <si>
    <t>Fizycznej )</t>
  </si>
  <si>
    <t>z tego</t>
  </si>
  <si>
    <t>Dochody</t>
  </si>
  <si>
    <t>bieżące</t>
  </si>
  <si>
    <t>majątkowe</t>
  </si>
  <si>
    <t>Załącznik Nr 1</t>
  </si>
  <si>
    <t>do uchwały Nr…</t>
  </si>
  <si>
    <t>Rady Miejskiej w Międzyzdrojach</t>
  </si>
  <si>
    <t>z dnia…</t>
  </si>
  <si>
    <t xml:space="preserve">Dochody budżetu Gminy Międzyzdroje </t>
  </si>
  <si>
    <t>w 2009r.</t>
  </si>
  <si>
    <t>w złotych</t>
  </si>
  <si>
    <t>sekt.finansów publ.oraz innych umów.....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</si>
</sst>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9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i/>
      <sz val="8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2" xfId="0" applyFont="1" applyBorder="1" applyAlignment="1">
      <alignment horizontal="centerContinuous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3" fontId="3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3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" fontId="3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3" fillId="0" borderId="2" xfId="0" applyFont="1" applyBorder="1" applyAlignment="1">
      <alignment horizontal="right"/>
    </xf>
    <xf numFmtId="0" fontId="5" fillId="0" borderId="0" xfId="0" applyFont="1" applyAlignment="1">
      <alignment/>
    </xf>
    <xf numFmtId="4" fontId="0" fillId="0" borderId="0" xfId="0" applyNumberFormat="1" applyFont="1" applyBorder="1" applyAlignment="1">
      <alignment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4" fontId="3" fillId="0" borderId="3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/>
    </xf>
    <xf numFmtId="0" fontId="1" fillId="0" borderId="6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1" fillId="0" borderId="2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2" xfId="0" applyFont="1" applyBorder="1" applyAlignment="1">
      <alignment horizontal="centerContinuous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4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6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3" fontId="0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4" fontId="0" fillId="0" borderId="8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4" xfId="0" applyNumberFormat="1" applyFont="1" applyBorder="1" applyAlignment="1">
      <alignment horizontal="center"/>
    </xf>
    <xf numFmtId="0" fontId="1" fillId="0" borderId="0" xfId="0" applyFont="1" applyAlignment="1">
      <alignment/>
    </xf>
    <xf numFmtId="4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2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0" fillId="0" borderId="8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8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4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2" xfId="0" applyFont="1" applyBorder="1" applyAlignment="1">
      <alignment/>
    </xf>
    <xf numFmtId="4" fontId="0" fillId="0" borderId="3" xfId="0" applyNumberFormat="1" applyFont="1" applyBorder="1" applyAlignment="1">
      <alignment/>
    </xf>
    <xf numFmtId="0" fontId="0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4" fontId="0" fillId="0" borderId="9" xfId="0" applyNumberFormat="1" applyFont="1" applyBorder="1" applyAlignment="1">
      <alignment/>
    </xf>
    <xf numFmtId="4" fontId="3" fillId="0" borderId="9" xfId="0" applyNumberFormat="1" applyFont="1" applyBorder="1" applyAlignment="1">
      <alignment/>
    </xf>
    <xf numFmtId="0" fontId="0" fillId="0" borderId="6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13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right"/>
    </xf>
    <xf numFmtId="4" fontId="0" fillId="0" borderId="2" xfId="0" applyNumberFormat="1" applyBorder="1" applyAlignment="1">
      <alignment/>
    </xf>
    <xf numFmtId="4" fontId="0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4" fillId="0" borderId="2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4" fontId="0" fillId="0" borderId="14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/>
    </xf>
    <xf numFmtId="4" fontId="0" fillId="0" borderId="3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4" fontId="3" fillId="0" borderId="9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NumberFormat="1" applyBorder="1" applyAlignment="1">
      <alignment/>
    </xf>
    <xf numFmtId="0" fontId="4" fillId="0" borderId="3" xfId="0" applyFont="1" applyBorder="1" applyAlignment="1">
      <alignment/>
    </xf>
    <xf numFmtId="0" fontId="3" fillId="0" borderId="3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5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8" xfId="0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4" fontId="0" fillId="0" borderId="4" xfId="0" applyNumberFormat="1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3" fontId="0" fillId="0" borderId="8" xfId="0" applyNumberFormat="1" applyFont="1" applyBorder="1" applyAlignment="1">
      <alignment/>
    </xf>
    <xf numFmtId="4" fontId="0" fillId="0" borderId="8" xfId="0" applyNumberFormat="1" applyBorder="1" applyAlignment="1">
      <alignment/>
    </xf>
    <xf numFmtId="4" fontId="0" fillId="0" borderId="9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4" fontId="0" fillId="0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35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4.25390625" style="4" customWidth="1"/>
    <col min="2" max="2" width="6.25390625" style="4" customWidth="1"/>
    <col min="3" max="3" width="6.00390625" style="4" customWidth="1"/>
    <col min="4" max="4" width="34.875" style="4" customWidth="1"/>
    <col min="5" max="5" width="0.12890625" style="55" hidden="1" customWidth="1"/>
    <col min="6" max="6" width="14.75390625" style="26" customWidth="1"/>
    <col min="7" max="7" width="14.625" style="113" customWidth="1"/>
    <col min="8" max="8" width="13.875" style="113" customWidth="1"/>
    <col min="9" max="68" width="9.125" style="21" customWidth="1"/>
  </cols>
  <sheetData>
    <row r="1" ht="12.75">
      <c r="G1" s="113" t="s">
        <v>194</v>
      </c>
    </row>
    <row r="2" ht="12.75">
      <c r="G2" s="113" t="s">
        <v>195</v>
      </c>
    </row>
    <row r="3" ht="12.75">
      <c r="G3" s="113" t="s">
        <v>196</v>
      </c>
    </row>
    <row r="4" ht="12.75">
      <c r="G4" s="113" t="s">
        <v>197</v>
      </c>
    </row>
    <row r="5" spans="1:68" s="68" customFormat="1" ht="12.75">
      <c r="A5" s="153" t="s">
        <v>198</v>
      </c>
      <c r="B5" s="153"/>
      <c r="C5" s="153"/>
      <c r="D5" s="153"/>
      <c r="E5" s="153"/>
      <c r="F5" s="153"/>
      <c r="G5" s="153"/>
      <c r="H5" s="153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</row>
    <row r="6" spans="1:68" s="68" customFormat="1" ht="12.75">
      <c r="A6" s="153" t="s">
        <v>199</v>
      </c>
      <c r="B6" s="153"/>
      <c r="C6" s="153"/>
      <c r="D6" s="153"/>
      <c r="E6" s="153"/>
      <c r="F6" s="153"/>
      <c r="G6" s="153"/>
      <c r="H6" s="153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</row>
    <row r="8" spans="1:8" ht="12.75">
      <c r="A8" s="3"/>
      <c r="B8" s="3"/>
      <c r="C8" s="3"/>
      <c r="D8" s="3"/>
      <c r="E8" s="19"/>
      <c r="G8" s="114"/>
      <c r="H8" s="114" t="s">
        <v>200</v>
      </c>
    </row>
    <row r="9" spans="1:9" ht="12.75">
      <c r="A9" s="88" t="s">
        <v>154</v>
      </c>
      <c r="B9" s="6" t="s">
        <v>160</v>
      </c>
      <c r="C9" s="6"/>
      <c r="D9" s="47"/>
      <c r="E9" s="56" t="s">
        <v>77</v>
      </c>
      <c r="F9" s="106" t="s">
        <v>174</v>
      </c>
      <c r="G9" s="151" t="s">
        <v>190</v>
      </c>
      <c r="H9" s="152"/>
      <c r="I9" s="129"/>
    </row>
    <row r="10" spans="1:9" ht="12.75">
      <c r="A10" s="6"/>
      <c r="B10" s="6" t="s">
        <v>161</v>
      </c>
      <c r="C10" s="6" t="s">
        <v>162</v>
      </c>
      <c r="D10" s="48" t="s">
        <v>159</v>
      </c>
      <c r="E10" s="57" t="s">
        <v>78</v>
      </c>
      <c r="F10" s="107" t="s">
        <v>175</v>
      </c>
      <c r="G10" s="115" t="s">
        <v>191</v>
      </c>
      <c r="H10" s="120" t="s">
        <v>191</v>
      </c>
      <c r="I10" s="129"/>
    </row>
    <row r="11" spans="1:9" ht="12.75">
      <c r="A11" s="49"/>
      <c r="B11" s="49"/>
      <c r="C11" s="49"/>
      <c r="D11" s="49"/>
      <c r="E11" s="58"/>
      <c r="F11" s="108"/>
      <c r="G11" s="116" t="s">
        <v>192</v>
      </c>
      <c r="H11" s="121" t="s">
        <v>193</v>
      </c>
      <c r="I11" s="129"/>
    </row>
    <row r="12" spans="1:68" s="85" customFormat="1" ht="12.75">
      <c r="A12" s="83">
        <v>1</v>
      </c>
      <c r="B12" s="59">
        <v>2</v>
      </c>
      <c r="C12" s="59">
        <v>3</v>
      </c>
      <c r="D12" s="59">
        <v>4</v>
      </c>
      <c r="E12" s="59">
        <v>6</v>
      </c>
      <c r="F12" s="100">
        <v>5</v>
      </c>
      <c r="G12" s="141">
        <v>6</v>
      </c>
      <c r="H12" s="142">
        <v>7</v>
      </c>
      <c r="I12" s="130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</row>
    <row r="13" spans="1:68" s="2" customFormat="1" ht="15">
      <c r="A13" s="60">
        <v>600</v>
      </c>
      <c r="B13" s="60"/>
      <c r="C13" s="60"/>
      <c r="D13" s="5" t="s">
        <v>18</v>
      </c>
      <c r="E13" s="43" t="e">
        <f>#REF!</f>
        <v>#REF!</v>
      </c>
      <c r="F13" s="30">
        <f>F14</f>
        <v>150000</v>
      </c>
      <c r="G13" s="30">
        <f>G14</f>
        <v>150000</v>
      </c>
      <c r="H13" s="30">
        <f>H14</f>
        <v>0</v>
      </c>
      <c r="I13" s="131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</row>
    <row r="14" spans="1:68" s="18" customFormat="1" ht="12.75">
      <c r="A14" s="9"/>
      <c r="B14" s="9">
        <v>60016</v>
      </c>
      <c r="C14" s="9"/>
      <c r="D14" s="51" t="s">
        <v>84</v>
      </c>
      <c r="E14" s="62"/>
      <c r="F14" s="101">
        <f>SUM(F16:F16)</f>
        <v>150000</v>
      </c>
      <c r="G14" s="101">
        <f>SUM(G16:G16)</f>
        <v>150000</v>
      </c>
      <c r="H14" s="101">
        <f>SUM(H16:H16)</f>
        <v>0</v>
      </c>
      <c r="I14" s="132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</row>
    <row r="15" spans="1:68" s="16" customFormat="1" ht="12.75">
      <c r="A15" s="10"/>
      <c r="B15" s="10"/>
      <c r="C15" s="10" t="s">
        <v>93</v>
      </c>
      <c r="D15" s="50" t="s">
        <v>165</v>
      </c>
      <c r="E15" s="61"/>
      <c r="F15" s="102"/>
      <c r="G15" s="109"/>
      <c r="H15" s="122"/>
      <c r="I15" s="133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</row>
    <row r="16" spans="1:68" s="16" customFormat="1" ht="12.75">
      <c r="A16" s="63"/>
      <c r="B16" s="63"/>
      <c r="C16" s="63"/>
      <c r="D16" s="50" t="s">
        <v>181</v>
      </c>
      <c r="E16" s="61"/>
      <c r="F16" s="102">
        <v>150000</v>
      </c>
      <c r="G16" s="109">
        <f>F16</f>
        <v>150000</v>
      </c>
      <c r="H16" s="122">
        <v>0</v>
      </c>
      <c r="I16" s="133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</row>
    <row r="17" spans="1:68" s="77" customFormat="1" ht="12.75">
      <c r="A17" s="74">
        <v>630</v>
      </c>
      <c r="B17" s="74"/>
      <c r="C17" s="74"/>
      <c r="D17" s="53" t="s">
        <v>169</v>
      </c>
      <c r="E17" s="75"/>
      <c r="F17" s="103">
        <f>F18</f>
        <v>125000</v>
      </c>
      <c r="G17" s="103">
        <f>G18</f>
        <v>125000</v>
      </c>
      <c r="H17" s="103">
        <f>H18</f>
        <v>0</v>
      </c>
      <c r="I17" s="134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</row>
    <row r="18" spans="1:68" s="78" customFormat="1" ht="12.75">
      <c r="A18" s="9"/>
      <c r="B18" s="9">
        <v>63095</v>
      </c>
      <c r="C18" s="9"/>
      <c r="D18" s="51" t="s">
        <v>3</v>
      </c>
      <c r="E18" s="62"/>
      <c r="F18" s="101">
        <f>F21</f>
        <v>125000</v>
      </c>
      <c r="G18" s="101">
        <f>G21</f>
        <v>125000</v>
      </c>
      <c r="H18" s="101">
        <f>H21</f>
        <v>0</v>
      </c>
      <c r="I18" s="135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</row>
    <row r="19" spans="1:68" s="16" customFormat="1" ht="12.75">
      <c r="A19" s="63"/>
      <c r="B19" s="63"/>
      <c r="C19" s="63">
        <v>2310</v>
      </c>
      <c r="D19" s="50" t="s">
        <v>170</v>
      </c>
      <c r="E19" s="61"/>
      <c r="F19" s="102"/>
      <c r="G19" s="109"/>
      <c r="H19" s="122"/>
      <c r="I19" s="133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</row>
    <row r="20" spans="1:68" s="16" customFormat="1" ht="12.75">
      <c r="A20" s="63"/>
      <c r="B20" s="63"/>
      <c r="C20" s="63"/>
      <c r="D20" s="50" t="s">
        <v>119</v>
      </c>
      <c r="E20" s="61"/>
      <c r="F20" s="102"/>
      <c r="G20" s="109"/>
      <c r="H20" s="122"/>
      <c r="I20" s="133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</row>
    <row r="21" spans="1:68" s="16" customFormat="1" ht="12.75">
      <c r="A21" s="63"/>
      <c r="B21" s="63"/>
      <c r="C21" s="63"/>
      <c r="D21" s="50" t="s">
        <v>171</v>
      </c>
      <c r="E21" s="61"/>
      <c r="F21" s="102">
        <v>125000</v>
      </c>
      <c r="G21" s="109">
        <f>F21</f>
        <v>125000</v>
      </c>
      <c r="H21" s="122">
        <v>0</v>
      </c>
      <c r="I21" s="133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</row>
    <row r="22" spans="1:68" s="2" customFormat="1" ht="15">
      <c r="A22" s="60">
        <v>700</v>
      </c>
      <c r="B22" s="60"/>
      <c r="C22" s="60"/>
      <c r="D22" s="5" t="s">
        <v>20</v>
      </c>
      <c r="E22" s="43" t="e">
        <f>#REF!+E23+E40</f>
        <v>#REF!</v>
      </c>
      <c r="F22" s="30">
        <f>F23+F40+F44</f>
        <v>47246114.870000005</v>
      </c>
      <c r="G22" s="30">
        <f>G23+G40+G44</f>
        <v>4658449.8100000005</v>
      </c>
      <c r="H22" s="30">
        <f>H23+H40+H44</f>
        <v>42587665.06</v>
      </c>
      <c r="I22" s="131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</row>
    <row r="23" spans="1:68" s="1" customFormat="1" ht="12.75">
      <c r="A23" s="27"/>
      <c r="B23" s="9">
        <v>70005</v>
      </c>
      <c r="C23" s="28"/>
      <c r="D23" s="8" t="s">
        <v>4</v>
      </c>
      <c r="E23" s="11" t="e">
        <f>E25+E29+E32+E35+#REF!+#REF!+E37+E38</f>
        <v>#REF!</v>
      </c>
      <c r="F23" s="29">
        <f>+F25+F29+F32+F35+F36+F37+F39</f>
        <v>46348409.870000005</v>
      </c>
      <c r="G23" s="29">
        <f>+G25+G29+G32+G35+G36+G37+G39</f>
        <v>3760744.81</v>
      </c>
      <c r="H23" s="29">
        <f>+H25+H29+H32+H35+H36+H37+H39</f>
        <v>42587665.06</v>
      </c>
      <c r="I23" s="136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</row>
    <row r="24" spans="1:9" ht="12.75">
      <c r="A24" s="10"/>
      <c r="B24" s="10"/>
      <c r="C24" s="10" t="s">
        <v>99</v>
      </c>
      <c r="D24" s="6" t="s">
        <v>48</v>
      </c>
      <c r="E24" s="13"/>
      <c r="G24" s="110"/>
      <c r="H24" s="123"/>
      <c r="I24" s="129"/>
    </row>
    <row r="25" spans="1:9" ht="12.75">
      <c r="A25" s="10"/>
      <c r="B25" s="10"/>
      <c r="C25" s="10"/>
      <c r="D25" s="6" t="s">
        <v>49</v>
      </c>
      <c r="E25" s="13">
        <f>600000+30000+50000</f>
        <v>680000</v>
      </c>
      <c r="F25" s="69">
        <v>2512044.81</v>
      </c>
      <c r="G25" s="110">
        <f>F25</f>
        <v>2512044.81</v>
      </c>
      <c r="H25" s="123">
        <v>0</v>
      </c>
      <c r="I25" s="129"/>
    </row>
    <row r="26" spans="1:9" ht="12.75">
      <c r="A26" s="10"/>
      <c r="B26" s="10"/>
      <c r="C26" s="10" t="s">
        <v>100</v>
      </c>
      <c r="D26" s="6" t="s">
        <v>43</v>
      </c>
      <c r="E26" s="13"/>
      <c r="G26" s="110"/>
      <c r="H26" s="123"/>
      <c r="I26" s="129"/>
    </row>
    <row r="27" spans="1:9" ht="12.75">
      <c r="A27" s="10"/>
      <c r="B27" s="10"/>
      <c r="C27" s="10"/>
      <c r="D27" s="6" t="s">
        <v>166</v>
      </c>
      <c r="E27" s="13"/>
      <c r="G27" s="110"/>
      <c r="H27" s="123"/>
      <c r="I27" s="129"/>
    </row>
    <row r="28" spans="1:9" ht="12.75">
      <c r="A28" s="10"/>
      <c r="B28" s="10"/>
      <c r="C28" s="10"/>
      <c r="D28" s="6" t="s">
        <v>167</v>
      </c>
      <c r="E28" s="13"/>
      <c r="G28" s="110"/>
      <c r="H28" s="123"/>
      <c r="I28" s="129"/>
    </row>
    <row r="29" spans="1:9" ht="12.75">
      <c r="A29" s="10"/>
      <c r="B29" s="10"/>
      <c r="C29" s="10"/>
      <c r="D29" s="6" t="s">
        <v>201</v>
      </c>
      <c r="E29" s="13">
        <v>1015000</v>
      </c>
      <c r="F29" s="26">
        <v>1200000</v>
      </c>
      <c r="G29" s="110">
        <f>F29</f>
        <v>1200000</v>
      </c>
      <c r="H29" s="123">
        <v>0</v>
      </c>
      <c r="I29" s="129"/>
    </row>
    <row r="30" spans="1:9" ht="12.75">
      <c r="A30" s="10"/>
      <c r="B30" s="10"/>
      <c r="C30" s="10" t="s">
        <v>101</v>
      </c>
      <c r="D30" s="6" t="s">
        <v>45</v>
      </c>
      <c r="E30" s="13"/>
      <c r="G30" s="110"/>
      <c r="H30" s="123"/>
      <c r="I30" s="129"/>
    </row>
    <row r="31" spans="1:9" ht="12.75">
      <c r="A31" s="10"/>
      <c r="B31" s="10"/>
      <c r="C31" s="10"/>
      <c r="D31" s="6" t="s">
        <v>46</v>
      </c>
      <c r="E31" s="13"/>
      <c r="G31" s="110"/>
      <c r="H31" s="123"/>
      <c r="I31" s="129"/>
    </row>
    <row r="32" spans="1:9" ht="12.75">
      <c r="A32" s="10"/>
      <c r="B32" s="10"/>
      <c r="C32" s="10"/>
      <c r="D32" s="6" t="s">
        <v>47</v>
      </c>
      <c r="E32" s="13">
        <v>100000</v>
      </c>
      <c r="F32" s="26">
        <v>250000</v>
      </c>
      <c r="G32" s="110">
        <v>0</v>
      </c>
      <c r="H32" s="123">
        <f>F32</f>
        <v>250000</v>
      </c>
      <c r="I32" s="129"/>
    </row>
    <row r="33" spans="1:9" ht="12.75">
      <c r="A33" s="10"/>
      <c r="B33" s="10"/>
      <c r="C33" s="10" t="s">
        <v>102</v>
      </c>
      <c r="D33" s="6" t="s">
        <v>61</v>
      </c>
      <c r="E33" s="13"/>
      <c r="G33" s="110"/>
      <c r="H33" s="123"/>
      <c r="I33" s="129"/>
    </row>
    <row r="34" spans="1:9" ht="12.75">
      <c r="A34" s="10"/>
      <c r="B34" s="10"/>
      <c r="C34" s="10"/>
      <c r="D34" s="6" t="s">
        <v>130</v>
      </c>
      <c r="E34" s="13"/>
      <c r="G34" s="110"/>
      <c r="H34" s="123"/>
      <c r="I34" s="129"/>
    </row>
    <row r="35" spans="1:9" ht="12.75">
      <c r="A35" s="10"/>
      <c r="B35" s="10"/>
      <c r="C35" s="10"/>
      <c r="D35" s="6" t="s">
        <v>131</v>
      </c>
      <c r="E35" s="13">
        <v>0</v>
      </c>
      <c r="F35" s="26">
        <v>300000</v>
      </c>
      <c r="G35" s="110">
        <v>0</v>
      </c>
      <c r="H35" s="123">
        <f>F35</f>
        <v>300000</v>
      </c>
      <c r="I35" s="129"/>
    </row>
    <row r="36" spans="1:9" ht="12.75">
      <c r="A36" s="10"/>
      <c r="B36" s="10"/>
      <c r="C36" s="10" t="s">
        <v>133</v>
      </c>
      <c r="D36" s="6" t="s">
        <v>168</v>
      </c>
      <c r="E36" s="13"/>
      <c r="F36" s="69">
        <v>42037665.06</v>
      </c>
      <c r="G36" s="110">
        <v>0</v>
      </c>
      <c r="H36" s="123">
        <f>F36</f>
        <v>42037665.06</v>
      </c>
      <c r="I36" s="129"/>
    </row>
    <row r="37" spans="1:9" ht="12.75">
      <c r="A37" s="10"/>
      <c r="B37" s="10"/>
      <c r="C37" s="10" t="s">
        <v>104</v>
      </c>
      <c r="D37" s="6" t="s">
        <v>54</v>
      </c>
      <c r="E37" s="13">
        <v>35000</v>
      </c>
      <c r="F37" s="26">
        <v>40000</v>
      </c>
      <c r="G37" s="110">
        <f>F37</f>
        <v>40000</v>
      </c>
      <c r="H37" s="123">
        <v>0</v>
      </c>
      <c r="I37" s="129"/>
    </row>
    <row r="38" spans="1:9" ht="12.75">
      <c r="A38" s="10"/>
      <c r="B38" s="10"/>
      <c r="C38" s="10" t="s">
        <v>96</v>
      </c>
      <c r="D38" s="6" t="s">
        <v>50</v>
      </c>
      <c r="E38" s="13" t="e">
        <f>#REF!</f>
        <v>#REF!</v>
      </c>
      <c r="G38" s="110"/>
      <c r="H38" s="123"/>
      <c r="I38" s="129"/>
    </row>
    <row r="39" spans="1:9" ht="12.75">
      <c r="A39" s="10"/>
      <c r="B39" s="10"/>
      <c r="C39" s="10"/>
      <c r="D39" s="6" t="s">
        <v>121</v>
      </c>
      <c r="E39" s="13"/>
      <c r="F39" s="26">
        <v>8700</v>
      </c>
      <c r="G39" s="110">
        <f>F39</f>
        <v>8700</v>
      </c>
      <c r="H39" s="123">
        <v>0</v>
      </c>
      <c r="I39" s="129"/>
    </row>
    <row r="40" spans="1:68" s="15" customFormat="1" ht="12.75">
      <c r="A40" s="9"/>
      <c r="B40" s="9">
        <v>70021</v>
      </c>
      <c r="C40" s="9"/>
      <c r="D40" s="8" t="s">
        <v>79</v>
      </c>
      <c r="E40" s="11">
        <f>E43</f>
        <v>98672</v>
      </c>
      <c r="F40" s="29">
        <f>SUM(F41:F43)</f>
        <v>14000</v>
      </c>
      <c r="G40" s="29">
        <f>SUM(G41:G43)</f>
        <v>14000</v>
      </c>
      <c r="H40" s="29">
        <f>SUM(H41:H43)</f>
        <v>0</v>
      </c>
      <c r="I40" s="137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</row>
    <row r="41" spans="1:68" s="17" customFormat="1" ht="12.75">
      <c r="A41" s="10"/>
      <c r="B41" s="10"/>
      <c r="C41" s="10" t="s">
        <v>104</v>
      </c>
      <c r="D41" s="6" t="s">
        <v>54</v>
      </c>
      <c r="E41" s="13"/>
      <c r="F41" s="26">
        <v>1000</v>
      </c>
      <c r="G41" s="111">
        <f>F41</f>
        <v>1000</v>
      </c>
      <c r="H41" s="124">
        <v>0</v>
      </c>
      <c r="I41" s="138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</row>
    <row r="42" spans="1:9" ht="12.75">
      <c r="A42" s="10"/>
      <c r="B42" s="10"/>
      <c r="C42" s="10" t="s">
        <v>96</v>
      </c>
      <c r="D42" s="6" t="s">
        <v>40</v>
      </c>
      <c r="E42" s="13"/>
      <c r="G42" s="110"/>
      <c r="H42" s="123"/>
      <c r="I42" s="129"/>
    </row>
    <row r="43" spans="1:9" ht="12.75">
      <c r="A43" s="64"/>
      <c r="B43" s="64"/>
      <c r="C43" s="64"/>
      <c r="D43" s="6" t="s">
        <v>83</v>
      </c>
      <c r="E43" s="13">
        <f>13332+9083+32724+35748+7785</f>
        <v>98672</v>
      </c>
      <c r="F43" s="26">
        <v>13000</v>
      </c>
      <c r="G43" s="110">
        <f>F43</f>
        <v>13000</v>
      </c>
      <c r="H43" s="123">
        <v>0</v>
      </c>
      <c r="I43" s="129"/>
    </row>
    <row r="44" spans="1:68" s="15" customFormat="1" ht="12.75">
      <c r="A44" s="9"/>
      <c r="B44" s="9">
        <v>70095</v>
      </c>
      <c r="C44" s="9"/>
      <c r="D44" s="8" t="s">
        <v>3</v>
      </c>
      <c r="E44" s="11"/>
      <c r="F44" s="29">
        <f>+F48</f>
        <v>883705</v>
      </c>
      <c r="G44" s="29">
        <f>+G48</f>
        <v>883705</v>
      </c>
      <c r="H44" s="29">
        <f>+H48</f>
        <v>0</v>
      </c>
      <c r="I44" s="137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</row>
    <row r="45" spans="1:68" s="17" customFormat="1" ht="12.75">
      <c r="A45" s="10"/>
      <c r="B45" s="10"/>
      <c r="C45" s="10" t="s">
        <v>100</v>
      </c>
      <c r="D45" s="6" t="s">
        <v>43</v>
      </c>
      <c r="E45" s="13"/>
      <c r="F45" s="26"/>
      <c r="G45" s="111"/>
      <c r="H45" s="124"/>
      <c r="I45" s="138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</row>
    <row r="46" spans="1:68" s="17" customFormat="1" ht="12.75">
      <c r="A46" s="10"/>
      <c r="B46" s="10"/>
      <c r="C46" s="10"/>
      <c r="D46" s="6" t="s">
        <v>88</v>
      </c>
      <c r="E46" s="13"/>
      <c r="F46" s="26"/>
      <c r="G46" s="111"/>
      <c r="H46" s="124"/>
      <c r="I46" s="138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</row>
    <row r="47" spans="1:68" s="17" customFormat="1" ht="12.75">
      <c r="A47" s="10"/>
      <c r="B47" s="10"/>
      <c r="C47" s="10"/>
      <c r="D47" s="6" t="s">
        <v>89</v>
      </c>
      <c r="E47" s="13"/>
      <c r="F47" s="26"/>
      <c r="G47" s="111"/>
      <c r="H47" s="124"/>
      <c r="I47" s="138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</row>
    <row r="48" spans="1:68" s="17" customFormat="1" ht="12.75">
      <c r="A48" s="10"/>
      <c r="B48" s="10"/>
      <c r="C48" s="10"/>
      <c r="D48" s="6" t="s">
        <v>90</v>
      </c>
      <c r="E48" s="13"/>
      <c r="F48" s="69">
        <v>883705</v>
      </c>
      <c r="G48" s="111">
        <f>F48</f>
        <v>883705</v>
      </c>
      <c r="H48" s="124">
        <v>0</v>
      </c>
      <c r="I48" s="138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</row>
    <row r="49" spans="1:68" s="68" customFormat="1" ht="12.75">
      <c r="A49" s="79">
        <v>710</v>
      </c>
      <c r="B49" s="79"/>
      <c r="C49" s="79"/>
      <c r="D49" s="5" t="s">
        <v>172</v>
      </c>
      <c r="E49" s="43"/>
      <c r="F49" s="30">
        <f aca="true" t="shared" si="0" ref="F49:H50">F50</f>
        <v>2766</v>
      </c>
      <c r="G49" s="30">
        <f t="shared" si="0"/>
        <v>2766</v>
      </c>
      <c r="H49" s="30">
        <f t="shared" si="0"/>
        <v>0</v>
      </c>
      <c r="I49" s="97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</row>
    <row r="50" spans="1:68" s="1" customFormat="1" ht="12.75">
      <c r="A50" s="24"/>
      <c r="B50" s="24">
        <v>71014</v>
      </c>
      <c r="C50" s="24"/>
      <c r="D50" s="8" t="s">
        <v>173</v>
      </c>
      <c r="E50" s="11"/>
      <c r="F50" s="29">
        <f t="shared" si="0"/>
        <v>2766</v>
      </c>
      <c r="G50" s="29">
        <f t="shared" si="0"/>
        <v>2766</v>
      </c>
      <c r="H50" s="29">
        <f t="shared" si="0"/>
        <v>0</v>
      </c>
      <c r="I50" s="136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</row>
    <row r="51" spans="1:68" s="17" customFormat="1" ht="12.75">
      <c r="A51" s="10"/>
      <c r="B51" s="10"/>
      <c r="C51" s="10" t="s">
        <v>93</v>
      </c>
      <c r="D51" s="6" t="s">
        <v>176</v>
      </c>
      <c r="E51" s="13"/>
      <c r="F51" s="26">
        <v>2766</v>
      </c>
      <c r="G51" s="111">
        <f>F51</f>
        <v>2766</v>
      </c>
      <c r="H51" s="124">
        <v>0</v>
      </c>
      <c r="I51" s="138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</row>
    <row r="52" spans="1:68" s="14" customFormat="1" ht="15">
      <c r="A52" s="60">
        <v>750</v>
      </c>
      <c r="B52" s="60"/>
      <c r="C52" s="60"/>
      <c r="D52" s="5" t="s">
        <v>52</v>
      </c>
      <c r="E52" s="43" t="e">
        <f>E53+#REF!+E70</f>
        <v>#REF!</v>
      </c>
      <c r="F52" s="30">
        <f>F53+F68+F70</f>
        <v>210800</v>
      </c>
      <c r="G52" s="30">
        <f>G53+G68+G70</f>
        <v>210800</v>
      </c>
      <c r="H52" s="30">
        <f>H53+H68+H70</f>
        <v>0</v>
      </c>
      <c r="I52" s="139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</row>
    <row r="53" spans="1:68" s="1" customFormat="1" ht="12.75">
      <c r="A53" s="7"/>
      <c r="B53" s="9">
        <v>75011</v>
      </c>
      <c r="C53" s="7"/>
      <c r="D53" s="8" t="s">
        <v>16</v>
      </c>
      <c r="E53" s="11">
        <f>E57</f>
        <v>62000</v>
      </c>
      <c r="F53" s="29">
        <f>F57+F60</f>
        <v>72700</v>
      </c>
      <c r="G53" s="29">
        <f>G57+G60</f>
        <v>72700</v>
      </c>
      <c r="H53" s="29">
        <f>H57+H60</f>
        <v>0</v>
      </c>
      <c r="I53" s="136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</row>
    <row r="54" spans="1:68" s="1" customFormat="1" ht="12.75">
      <c r="A54" s="10"/>
      <c r="B54" s="10"/>
      <c r="C54" s="10">
        <v>2010</v>
      </c>
      <c r="D54" s="6" t="s">
        <v>59</v>
      </c>
      <c r="E54" s="11"/>
      <c r="F54" s="46"/>
      <c r="G54" s="22"/>
      <c r="H54" s="29"/>
      <c r="I54" s="136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</row>
    <row r="55" spans="1:68" s="1" customFormat="1" ht="12.75">
      <c r="A55" s="10"/>
      <c r="B55" s="10"/>
      <c r="C55" s="10"/>
      <c r="D55" s="6" t="s">
        <v>163</v>
      </c>
      <c r="E55" s="11"/>
      <c r="F55" s="46"/>
      <c r="G55" s="22"/>
      <c r="H55" s="29"/>
      <c r="I55" s="136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</row>
    <row r="56" spans="1:68" s="1" customFormat="1" ht="12.75">
      <c r="A56" s="10"/>
      <c r="B56" s="10"/>
      <c r="C56" s="10"/>
      <c r="D56" s="6" t="s">
        <v>64</v>
      </c>
      <c r="E56" s="11"/>
      <c r="F56" s="46"/>
      <c r="G56" s="22"/>
      <c r="H56" s="29"/>
      <c r="I56" s="136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</row>
    <row r="57" spans="1:68" s="1" customFormat="1" ht="12.75">
      <c r="A57" s="10"/>
      <c r="B57" s="10"/>
      <c r="C57" s="10"/>
      <c r="D57" s="6" t="s">
        <v>60</v>
      </c>
      <c r="E57" s="13">
        <v>62000</v>
      </c>
      <c r="F57" s="26">
        <v>71900</v>
      </c>
      <c r="G57" s="23">
        <f>F57</f>
        <v>71900</v>
      </c>
      <c r="H57" s="69">
        <v>0</v>
      </c>
      <c r="I57" s="136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</row>
    <row r="58" spans="1:68" s="1" customFormat="1" ht="12.75">
      <c r="A58" s="10"/>
      <c r="B58" s="10"/>
      <c r="C58" s="10">
        <v>2360</v>
      </c>
      <c r="D58" s="6" t="s">
        <v>134</v>
      </c>
      <c r="E58" s="13"/>
      <c r="F58" s="46"/>
      <c r="G58" s="23"/>
      <c r="H58" s="69"/>
      <c r="I58" s="136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</row>
    <row r="59" spans="1:68" s="1" customFormat="1" ht="12.75">
      <c r="A59" s="10"/>
      <c r="B59" s="10"/>
      <c r="C59" s="10"/>
      <c r="D59" s="6" t="s">
        <v>135</v>
      </c>
      <c r="E59" s="13"/>
      <c r="F59" s="46"/>
      <c r="G59" s="23"/>
      <c r="H59" s="69"/>
      <c r="I59" s="136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</row>
    <row r="60" spans="1:68" s="1" customFormat="1" ht="12.75">
      <c r="A60" s="10"/>
      <c r="B60" s="10"/>
      <c r="C60" s="10"/>
      <c r="D60" s="6" t="s">
        <v>136</v>
      </c>
      <c r="E60" s="13"/>
      <c r="F60" s="26">
        <v>800</v>
      </c>
      <c r="G60" s="23">
        <f>F60</f>
        <v>800</v>
      </c>
      <c r="H60" s="69">
        <v>0</v>
      </c>
      <c r="I60" s="136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</row>
    <row r="61" spans="1:68" s="1" customFormat="1" ht="12.75">
      <c r="A61" s="10"/>
      <c r="B61" s="10"/>
      <c r="C61" s="10"/>
      <c r="D61" s="6"/>
      <c r="E61" s="13"/>
      <c r="F61" s="26"/>
      <c r="G61" s="69"/>
      <c r="H61" s="69"/>
      <c r="I61" s="136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</row>
    <row r="62" spans="1:68" s="1" customFormat="1" ht="12.75">
      <c r="A62" s="143"/>
      <c r="B62" s="143"/>
      <c r="C62" s="143"/>
      <c r="D62" s="49"/>
      <c r="E62" s="147"/>
      <c r="F62" s="44"/>
      <c r="G62" s="98"/>
      <c r="H62" s="65"/>
      <c r="I62" s="136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</row>
    <row r="63" spans="1:8" s="38" customFormat="1" ht="12.75">
      <c r="A63" s="146"/>
      <c r="B63" s="146"/>
      <c r="C63" s="146"/>
      <c r="D63" s="105"/>
      <c r="E63" s="144"/>
      <c r="F63" s="44"/>
      <c r="G63" s="44"/>
      <c r="H63" s="44"/>
    </row>
    <row r="64" spans="1:9" ht="12.75">
      <c r="A64" s="87" t="s">
        <v>154</v>
      </c>
      <c r="B64" s="6" t="s">
        <v>160</v>
      </c>
      <c r="C64" s="6"/>
      <c r="D64" s="6"/>
      <c r="E64" s="144" t="s">
        <v>77</v>
      </c>
      <c r="F64" s="145" t="s">
        <v>174</v>
      </c>
      <c r="G64" s="149" t="s">
        <v>190</v>
      </c>
      <c r="H64" s="150"/>
      <c r="I64" s="129"/>
    </row>
    <row r="65" spans="1:9" ht="12.75">
      <c r="A65" s="6"/>
      <c r="B65" s="6" t="s">
        <v>161</v>
      </c>
      <c r="C65" s="6" t="s">
        <v>162</v>
      </c>
      <c r="D65" s="48" t="s">
        <v>159</v>
      </c>
      <c r="E65" s="57" t="s">
        <v>78</v>
      </c>
      <c r="F65" s="107" t="s">
        <v>175</v>
      </c>
      <c r="G65" s="115" t="s">
        <v>191</v>
      </c>
      <c r="H65" s="120" t="s">
        <v>191</v>
      </c>
      <c r="I65" s="129"/>
    </row>
    <row r="66" spans="1:9" ht="12.75">
      <c r="A66" s="49"/>
      <c r="B66" s="49"/>
      <c r="C66" s="49"/>
      <c r="D66" s="49"/>
      <c r="E66" s="58"/>
      <c r="F66" s="108"/>
      <c r="G66" s="116" t="s">
        <v>192</v>
      </c>
      <c r="H66" s="121" t="s">
        <v>193</v>
      </c>
      <c r="I66" s="129"/>
    </row>
    <row r="67" spans="1:68" s="85" customFormat="1" ht="12.75">
      <c r="A67" s="83">
        <v>1</v>
      </c>
      <c r="B67" s="59">
        <v>2</v>
      </c>
      <c r="C67" s="59">
        <v>3</v>
      </c>
      <c r="D67" s="59">
        <v>4</v>
      </c>
      <c r="E67" s="59">
        <v>6</v>
      </c>
      <c r="F67" s="100">
        <v>5</v>
      </c>
      <c r="G67" s="141">
        <v>6</v>
      </c>
      <c r="H67" s="142">
        <v>7</v>
      </c>
      <c r="I67" s="130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</row>
    <row r="68" spans="1:9" ht="12.75">
      <c r="A68" s="63"/>
      <c r="B68" s="9">
        <v>75023</v>
      </c>
      <c r="C68" s="7"/>
      <c r="D68" s="8" t="s">
        <v>31</v>
      </c>
      <c r="E68" s="11" t="e">
        <f>#REF!+#REF!+E69</f>
        <v>#REF!</v>
      </c>
      <c r="F68" s="29">
        <f>F69</f>
        <v>2600</v>
      </c>
      <c r="G68" s="29">
        <f>G69</f>
        <v>2600</v>
      </c>
      <c r="H68" s="29">
        <f>H69</f>
        <v>0</v>
      </c>
      <c r="I68" s="129"/>
    </row>
    <row r="69" spans="1:9" ht="12.75">
      <c r="A69" s="63"/>
      <c r="B69" s="10"/>
      <c r="C69" s="10" t="s">
        <v>96</v>
      </c>
      <c r="D69" s="6" t="s">
        <v>40</v>
      </c>
      <c r="E69" s="13" t="e">
        <f>SUM(#REF!)</f>
        <v>#REF!</v>
      </c>
      <c r="F69" s="69">
        <v>2600</v>
      </c>
      <c r="G69" s="110">
        <f>F69</f>
        <v>2600</v>
      </c>
      <c r="H69" s="123">
        <v>0</v>
      </c>
      <c r="I69" s="129"/>
    </row>
    <row r="70" spans="1:68" s="1" customFormat="1" ht="12.75">
      <c r="A70" s="7"/>
      <c r="B70" s="9">
        <v>75095</v>
      </c>
      <c r="C70" s="7"/>
      <c r="D70" s="8" t="s">
        <v>3</v>
      </c>
      <c r="E70" s="11" t="e">
        <f>#REF!+#REF!+#REF!+E74</f>
        <v>#REF!</v>
      </c>
      <c r="F70" s="29">
        <f>SUM(F71:F74)</f>
        <v>135500</v>
      </c>
      <c r="G70" s="29">
        <f>SUM(G71:G74)</f>
        <v>135500</v>
      </c>
      <c r="H70" s="29">
        <f>SUM(H71:H74)</f>
        <v>0</v>
      </c>
      <c r="I70" s="136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</row>
    <row r="71" spans="1:68" s="1" customFormat="1" ht="12.75">
      <c r="A71" s="10"/>
      <c r="B71" s="10"/>
      <c r="C71" s="10" t="s">
        <v>151</v>
      </c>
      <c r="D71" s="6" t="s">
        <v>150</v>
      </c>
      <c r="E71" s="13"/>
      <c r="F71" s="69">
        <v>1500</v>
      </c>
      <c r="G71" s="23">
        <f>F71</f>
        <v>1500</v>
      </c>
      <c r="H71" s="69">
        <v>0</v>
      </c>
      <c r="I71" s="136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</row>
    <row r="72" spans="1:68" s="4" customFormat="1" ht="12.75">
      <c r="A72" s="10"/>
      <c r="B72" s="10"/>
      <c r="C72" s="10" t="s">
        <v>103</v>
      </c>
      <c r="D72" s="94" t="s">
        <v>149</v>
      </c>
      <c r="E72" s="13"/>
      <c r="F72" s="69">
        <v>34000</v>
      </c>
      <c r="G72" s="23">
        <f>F72</f>
        <v>34000</v>
      </c>
      <c r="H72" s="69">
        <v>0</v>
      </c>
      <c r="I72" s="52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</row>
    <row r="73" spans="1:9" ht="12.75">
      <c r="A73" s="10"/>
      <c r="B73" s="10"/>
      <c r="C73" s="10" t="s">
        <v>104</v>
      </c>
      <c r="D73" s="6" t="s">
        <v>70</v>
      </c>
      <c r="E73" s="13"/>
      <c r="F73" s="69"/>
      <c r="G73" s="110"/>
      <c r="H73" s="123"/>
      <c r="I73" s="129"/>
    </row>
    <row r="74" spans="1:9" ht="12.75">
      <c r="A74" s="6"/>
      <c r="B74" s="6"/>
      <c r="C74" s="6"/>
      <c r="D74" s="6" t="s">
        <v>76</v>
      </c>
      <c r="E74" s="13">
        <v>1000</v>
      </c>
      <c r="F74" s="69">
        <v>100000</v>
      </c>
      <c r="G74" s="110">
        <f>F74</f>
        <v>100000</v>
      </c>
      <c r="H74" s="123">
        <v>0</v>
      </c>
      <c r="I74" s="129"/>
    </row>
    <row r="75" spans="1:68" s="2" customFormat="1" ht="15">
      <c r="A75" s="60">
        <v>751</v>
      </c>
      <c r="B75" s="60"/>
      <c r="C75" s="60"/>
      <c r="D75" s="5" t="s">
        <v>35</v>
      </c>
      <c r="E75" s="43"/>
      <c r="F75" s="69"/>
      <c r="G75" s="117"/>
      <c r="H75" s="125"/>
      <c r="I75" s="131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</row>
    <row r="76" spans="1:68" s="2" customFormat="1" ht="15">
      <c r="A76" s="60"/>
      <c r="B76" s="60"/>
      <c r="C76" s="60"/>
      <c r="D76" s="5" t="s">
        <v>36</v>
      </c>
      <c r="E76" s="43"/>
      <c r="F76" s="95"/>
      <c r="G76" s="117"/>
      <c r="H76" s="125"/>
      <c r="I76" s="131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</row>
    <row r="77" spans="1:68" s="2" customFormat="1" ht="15">
      <c r="A77" s="60"/>
      <c r="B77" s="60"/>
      <c r="C77" s="60"/>
      <c r="D77" s="5" t="s">
        <v>37</v>
      </c>
      <c r="E77" s="43" t="e">
        <f>E79+#REF!+#REF!+#REF!</f>
        <v>#REF!</v>
      </c>
      <c r="F77" s="30">
        <f>F79</f>
        <v>1140</v>
      </c>
      <c r="G77" s="30">
        <f>G79</f>
        <v>1140</v>
      </c>
      <c r="H77" s="30">
        <f>H79</f>
        <v>0</v>
      </c>
      <c r="I77" s="131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</row>
    <row r="78" spans="1:68" s="1" customFormat="1" ht="12.75">
      <c r="A78" s="7"/>
      <c r="B78" s="9">
        <v>75101</v>
      </c>
      <c r="C78" s="7"/>
      <c r="D78" s="8" t="s">
        <v>38</v>
      </c>
      <c r="E78" s="11"/>
      <c r="F78" s="29"/>
      <c r="G78" s="29"/>
      <c r="H78" s="29"/>
      <c r="I78" s="136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</row>
    <row r="79" spans="1:68" s="1" customFormat="1" ht="12.75">
      <c r="A79" s="7"/>
      <c r="B79" s="7"/>
      <c r="C79" s="7"/>
      <c r="D79" s="8" t="s">
        <v>39</v>
      </c>
      <c r="E79" s="11">
        <f>E83</f>
        <v>1020</v>
      </c>
      <c r="F79" s="29">
        <f>F83</f>
        <v>1140</v>
      </c>
      <c r="G79" s="29">
        <f>G83</f>
        <v>1140</v>
      </c>
      <c r="H79" s="29">
        <f>H83</f>
        <v>0</v>
      </c>
      <c r="I79" s="136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</row>
    <row r="80" spans="1:9" ht="12.75">
      <c r="A80" s="10"/>
      <c r="B80" s="10"/>
      <c r="C80" s="10">
        <v>2010</v>
      </c>
      <c r="D80" s="6" t="s">
        <v>59</v>
      </c>
      <c r="E80" s="13"/>
      <c r="F80" s="69"/>
      <c r="G80" s="110"/>
      <c r="H80" s="123"/>
      <c r="I80" s="129"/>
    </row>
    <row r="81" spans="1:9" ht="12.75">
      <c r="A81" s="10"/>
      <c r="B81" s="10"/>
      <c r="C81" s="10"/>
      <c r="D81" s="6" t="s">
        <v>163</v>
      </c>
      <c r="E81" s="13"/>
      <c r="F81" s="69"/>
      <c r="G81" s="110"/>
      <c r="H81" s="123"/>
      <c r="I81" s="129"/>
    </row>
    <row r="82" spans="1:9" ht="12.75">
      <c r="A82" s="10"/>
      <c r="B82" s="10"/>
      <c r="C82" s="10"/>
      <c r="D82" s="6" t="s">
        <v>64</v>
      </c>
      <c r="E82" s="13"/>
      <c r="F82" s="69"/>
      <c r="G82" s="110"/>
      <c r="H82" s="123"/>
      <c r="I82" s="129"/>
    </row>
    <row r="83" spans="1:9" ht="12.75">
      <c r="A83" s="10"/>
      <c r="B83" s="10"/>
      <c r="C83" s="10"/>
      <c r="D83" s="6" t="s">
        <v>60</v>
      </c>
      <c r="E83" s="13">
        <v>1020</v>
      </c>
      <c r="F83" s="69">
        <v>1140</v>
      </c>
      <c r="G83" s="110">
        <f>F83</f>
        <v>1140</v>
      </c>
      <c r="H83" s="123">
        <v>0</v>
      </c>
      <c r="I83" s="129"/>
    </row>
    <row r="84" spans="1:68" s="2" customFormat="1" ht="15">
      <c r="A84" s="60">
        <v>754</v>
      </c>
      <c r="B84" s="60"/>
      <c r="C84" s="60"/>
      <c r="D84" s="5" t="s">
        <v>1</v>
      </c>
      <c r="E84" s="43"/>
      <c r="F84" s="30"/>
      <c r="G84" s="117"/>
      <c r="H84" s="125"/>
      <c r="I84" s="131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</row>
    <row r="85" spans="1:68" s="2" customFormat="1" ht="15">
      <c r="A85" s="60"/>
      <c r="B85" s="60"/>
      <c r="C85" s="60"/>
      <c r="D85" s="5" t="s">
        <v>32</v>
      </c>
      <c r="E85" s="43" t="e">
        <f>#REF!+E86</f>
        <v>#REF!</v>
      </c>
      <c r="F85" s="30">
        <f>F86</f>
        <v>30000</v>
      </c>
      <c r="G85" s="30">
        <f>G86</f>
        <v>30000</v>
      </c>
      <c r="H85" s="30">
        <f>H86</f>
        <v>0</v>
      </c>
      <c r="I85" s="131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</row>
    <row r="86" spans="1:68" s="15" customFormat="1" ht="12.75">
      <c r="A86" s="9"/>
      <c r="B86" s="9">
        <v>75416</v>
      </c>
      <c r="C86" s="9"/>
      <c r="D86" s="8" t="s">
        <v>71</v>
      </c>
      <c r="E86" s="11">
        <f>E88</f>
        <v>16000</v>
      </c>
      <c r="F86" s="29">
        <f>F88</f>
        <v>30000</v>
      </c>
      <c r="G86" s="29">
        <f>G88</f>
        <v>30000</v>
      </c>
      <c r="H86" s="29">
        <f>H88</f>
        <v>0</v>
      </c>
      <c r="I86" s="137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</row>
    <row r="87" spans="1:9" ht="12.75">
      <c r="A87" s="10"/>
      <c r="B87" s="10"/>
      <c r="C87" s="10" t="s">
        <v>105</v>
      </c>
      <c r="D87" s="6" t="s">
        <v>72</v>
      </c>
      <c r="E87" s="13"/>
      <c r="F87" s="69"/>
      <c r="G87" s="110"/>
      <c r="H87" s="123"/>
      <c r="I87" s="129"/>
    </row>
    <row r="88" spans="1:9" ht="12.75">
      <c r="A88" s="10"/>
      <c r="B88" s="10"/>
      <c r="C88" s="10"/>
      <c r="D88" s="6" t="s">
        <v>53</v>
      </c>
      <c r="E88" s="13">
        <v>16000</v>
      </c>
      <c r="F88" s="69">
        <v>30000</v>
      </c>
      <c r="G88" s="110">
        <f>F88</f>
        <v>30000</v>
      </c>
      <c r="H88" s="123">
        <v>0</v>
      </c>
      <c r="I88" s="129"/>
    </row>
    <row r="89" spans="1:68" s="2" customFormat="1" ht="15">
      <c r="A89" s="60">
        <v>756</v>
      </c>
      <c r="B89" s="60"/>
      <c r="C89" s="60"/>
      <c r="D89" s="5" t="s">
        <v>9</v>
      </c>
      <c r="E89" s="43"/>
      <c r="F89" s="30"/>
      <c r="G89" s="117"/>
      <c r="H89" s="125"/>
      <c r="I89" s="131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</row>
    <row r="90" spans="1:68" s="2" customFormat="1" ht="15">
      <c r="A90" s="60"/>
      <c r="B90" s="60"/>
      <c r="C90" s="60"/>
      <c r="D90" s="5" t="s">
        <v>10</v>
      </c>
      <c r="E90" s="43" t="e">
        <f>E92+E99++#REF!+E129+E138</f>
        <v>#REF!</v>
      </c>
      <c r="F90" s="30">
        <f>F92+F99+F112+F130+F138</f>
        <v>11607158</v>
      </c>
      <c r="G90" s="30">
        <f>+G92+G99+G112+G130+G138</f>
        <v>11607158</v>
      </c>
      <c r="H90" s="30">
        <f>+H92+H99+H112+H130+H138</f>
        <v>0</v>
      </c>
      <c r="I90" s="131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</row>
    <row r="91" spans="1:68" s="1" customFormat="1" ht="12.75">
      <c r="A91" s="7"/>
      <c r="B91" s="9">
        <v>75601</v>
      </c>
      <c r="C91" s="7"/>
      <c r="D91" s="8" t="s">
        <v>29</v>
      </c>
      <c r="E91" s="11"/>
      <c r="F91" s="29"/>
      <c r="G91" s="29"/>
      <c r="H91" s="29"/>
      <c r="I91" s="136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</row>
    <row r="92" spans="1:68" s="1" customFormat="1" ht="12.75">
      <c r="A92" s="7"/>
      <c r="B92" s="7"/>
      <c r="C92" s="7"/>
      <c r="D92" s="8" t="s">
        <v>28</v>
      </c>
      <c r="E92" s="11">
        <f>SUM(E95:E95)</f>
        <v>138000</v>
      </c>
      <c r="F92" s="29">
        <f>SUM(F95:F95)</f>
        <v>138000</v>
      </c>
      <c r="G92" s="29">
        <f>SUM(G95:G95)</f>
        <v>138000</v>
      </c>
      <c r="H92" s="29">
        <f>SUM(H95:H95)</f>
        <v>0</v>
      </c>
      <c r="I92" s="136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</row>
    <row r="93" spans="1:68" s="1" customFormat="1" ht="12.75">
      <c r="A93" s="10"/>
      <c r="B93" s="10"/>
      <c r="C93" s="10" t="s">
        <v>106</v>
      </c>
      <c r="D93" s="6" t="s">
        <v>55</v>
      </c>
      <c r="E93" s="11"/>
      <c r="F93" s="29"/>
      <c r="G93" s="22"/>
      <c r="H93" s="29"/>
      <c r="I93" s="136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</row>
    <row r="94" spans="1:68" s="1" customFormat="1" ht="12.75">
      <c r="A94" s="10"/>
      <c r="B94" s="10"/>
      <c r="C94" s="10"/>
      <c r="D94" s="6" t="s">
        <v>67</v>
      </c>
      <c r="E94" s="11"/>
      <c r="F94" s="29"/>
      <c r="G94" s="22"/>
      <c r="H94" s="29"/>
      <c r="I94" s="136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</row>
    <row r="95" spans="1:68" s="1" customFormat="1" ht="12.75">
      <c r="A95" s="10"/>
      <c r="B95" s="10"/>
      <c r="C95" s="10"/>
      <c r="D95" s="6" t="s">
        <v>56</v>
      </c>
      <c r="E95" s="13">
        <v>138000</v>
      </c>
      <c r="F95" s="69">
        <v>138000</v>
      </c>
      <c r="G95" s="23">
        <f>F95</f>
        <v>138000</v>
      </c>
      <c r="H95" s="69">
        <v>0</v>
      </c>
      <c r="I95" s="136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</row>
    <row r="96" spans="1:68" s="1" customFormat="1" ht="12.75">
      <c r="A96" s="7"/>
      <c r="B96" s="9">
        <v>75615</v>
      </c>
      <c r="C96" s="7"/>
      <c r="D96" s="12" t="s">
        <v>30</v>
      </c>
      <c r="E96" s="11"/>
      <c r="F96" s="69"/>
      <c r="G96" s="22"/>
      <c r="H96" s="29"/>
      <c r="I96" s="136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</row>
    <row r="97" spans="1:68" s="1" customFormat="1" ht="12.75">
      <c r="A97" s="7"/>
      <c r="B97" s="7"/>
      <c r="C97" s="7"/>
      <c r="D97" s="12" t="s">
        <v>124</v>
      </c>
      <c r="E97" s="11"/>
      <c r="F97" s="29"/>
      <c r="G97" s="22"/>
      <c r="H97" s="29"/>
      <c r="I97" s="136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</row>
    <row r="98" spans="1:68" s="1" customFormat="1" ht="12.75">
      <c r="A98" s="7"/>
      <c r="B98" s="7"/>
      <c r="C98" s="7"/>
      <c r="D98" s="12" t="s">
        <v>125</v>
      </c>
      <c r="E98" s="11"/>
      <c r="F98" s="29"/>
      <c r="G98" s="22"/>
      <c r="H98" s="29"/>
      <c r="I98" s="136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</row>
    <row r="99" spans="1:68" s="1" customFormat="1" ht="12.75">
      <c r="A99" s="7"/>
      <c r="B99" s="7"/>
      <c r="C99" s="7"/>
      <c r="D99" s="12" t="s">
        <v>137</v>
      </c>
      <c r="E99" s="11" t="e">
        <f>E100+E101+E102+E103+E104+E105+E107</f>
        <v>#REF!</v>
      </c>
      <c r="F99" s="29">
        <f>SUM(F100:F107)</f>
        <v>4109350</v>
      </c>
      <c r="G99" s="29">
        <f>SUM(G100:G107)</f>
        <v>4109350</v>
      </c>
      <c r="H99" s="29">
        <f>SUM(H100:H107)</f>
        <v>0</v>
      </c>
      <c r="I99" s="136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</row>
    <row r="100" spans="1:9" ht="12.75">
      <c r="A100" s="10"/>
      <c r="B100" s="10"/>
      <c r="C100" s="10" t="s">
        <v>107</v>
      </c>
      <c r="D100" s="6" t="s">
        <v>13</v>
      </c>
      <c r="E100" s="13">
        <f>3121000+198500</f>
        <v>3319500</v>
      </c>
      <c r="F100" s="69">
        <v>4000000</v>
      </c>
      <c r="G100" s="110">
        <f aca="true" t="shared" si="1" ref="G100:G105">F100</f>
        <v>4000000</v>
      </c>
      <c r="H100" s="123">
        <v>0</v>
      </c>
      <c r="I100" s="129"/>
    </row>
    <row r="101" spans="1:9" ht="12.75">
      <c r="A101" s="10"/>
      <c r="B101" s="10"/>
      <c r="C101" s="10" t="s">
        <v>108</v>
      </c>
      <c r="D101" s="6" t="s">
        <v>11</v>
      </c>
      <c r="E101" s="13">
        <v>500</v>
      </c>
      <c r="F101" s="69">
        <v>250</v>
      </c>
      <c r="G101" s="110">
        <f t="shared" si="1"/>
        <v>250</v>
      </c>
      <c r="H101" s="123">
        <v>0</v>
      </c>
      <c r="I101" s="129"/>
    </row>
    <row r="102" spans="1:9" ht="12.75">
      <c r="A102" s="10"/>
      <c r="B102" s="10"/>
      <c r="C102" s="10" t="s">
        <v>109</v>
      </c>
      <c r="D102" s="6" t="s">
        <v>12</v>
      </c>
      <c r="E102" s="13">
        <v>51940</v>
      </c>
      <c r="F102" s="69">
        <v>74000</v>
      </c>
      <c r="G102" s="110">
        <f t="shared" si="1"/>
        <v>74000</v>
      </c>
      <c r="H102" s="123">
        <v>0</v>
      </c>
      <c r="I102" s="129"/>
    </row>
    <row r="103" spans="1:9" ht="12.75">
      <c r="A103" s="10"/>
      <c r="B103" s="10"/>
      <c r="C103" s="10" t="s">
        <v>110</v>
      </c>
      <c r="D103" s="6" t="s">
        <v>14</v>
      </c>
      <c r="E103" s="13">
        <v>14000</v>
      </c>
      <c r="F103" s="69">
        <v>9000</v>
      </c>
      <c r="G103" s="110">
        <f t="shared" si="1"/>
        <v>9000</v>
      </c>
      <c r="H103" s="123">
        <v>0</v>
      </c>
      <c r="I103" s="129"/>
    </row>
    <row r="104" spans="1:9" ht="12.75">
      <c r="A104" s="10"/>
      <c r="B104" s="10"/>
      <c r="C104" s="10" t="s">
        <v>114</v>
      </c>
      <c r="D104" s="6" t="s">
        <v>73</v>
      </c>
      <c r="E104" s="13">
        <v>15000</v>
      </c>
      <c r="F104" s="69">
        <v>10000</v>
      </c>
      <c r="G104" s="110">
        <f t="shared" si="1"/>
        <v>10000</v>
      </c>
      <c r="H104" s="123">
        <v>0</v>
      </c>
      <c r="I104" s="129"/>
    </row>
    <row r="105" spans="1:9" ht="12.75">
      <c r="A105" s="10"/>
      <c r="B105" s="10"/>
      <c r="C105" s="10" t="s">
        <v>93</v>
      </c>
      <c r="D105" s="6" t="s">
        <v>44</v>
      </c>
      <c r="E105" s="13" t="e">
        <f>SUM(#REF!)</f>
        <v>#REF!</v>
      </c>
      <c r="F105" s="69">
        <v>6100</v>
      </c>
      <c r="G105" s="110">
        <f t="shared" si="1"/>
        <v>6100</v>
      </c>
      <c r="H105" s="123">
        <v>0</v>
      </c>
      <c r="I105" s="129"/>
    </row>
    <row r="106" spans="1:9" ht="12.75">
      <c r="A106" s="10"/>
      <c r="B106" s="10"/>
      <c r="C106" s="10" t="s">
        <v>98</v>
      </c>
      <c r="D106" s="6" t="s">
        <v>51</v>
      </c>
      <c r="E106" s="13"/>
      <c r="F106" s="69"/>
      <c r="G106" s="110"/>
      <c r="H106" s="123"/>
      <c r="I106" s="129"/>
    </row>
    <row r="107" spans="1:9" ht="12.75">
      <c r="A107" s="6"/>
      <c r="B107" s="6"/>
      <c r="C107" s="6"/>
      <c r="D107" s="6" t="s">
        <v>42</v>
      </c>
      <c r="E107" s="13">
        <f>50000+100000</f>
        <v>150000</v>
      </c>
      <c r="F107" s="69">
        <v>10000</v>
      </c>
      <c r="G107" s="110">
        <f>F107</f>
        <v>10000</v>
      </c>
      <c r="H107" s="123">
        <v>0</v>
      </c>
      <c r="I107" s="129"/>
    </row>
    <row r="108" spans="1:9" ht="12.75">
      <c r="A108" s="63"/>
      <c r="B108" s="9">
        <v>75616</v>
      </c>
      <c r="C108" s="7"/>
      <c r="D108" s="8" t="s">
        <v>126</v>
      </c>
      <c r="E108" s="13"/>
      <c r="F108" s="69"/>
      <c r="G108" s="110"/>
      <c r="H108" s="123"/>
      <c r="I108" s="129"/>
    </row>
    <row r="109" spans="1:9" ht="12.75">
      <c r="A109" s="63"/>
      <c r="B109" s="7"/>
      <c r="C109" s="7"/>
      <c r="D109" s="8" t="s">
        <v>127</v>
      </c>
      <c r="E109" s="13"/>
      <c r="F109" s="69"/>
      <c r="G109" s="110"/>
      <c r="H109" s="123"/>
      <c r="I109" s="129"/>
    </row>
    <row r="110" spans="1:9" ht="12.75">
      <c r="A110" s="63"/>
      <c r="B110" s="7"/>
      <c r="C110" s="7"/>
      <c r="D110" s="8" t="s">
        <v>128</v>
      </c>
      <c r="E110" s="13"/>
      <c r="F110" s="69"/>
      <c r="G110" s="110"/>
      <c r="H110" s="123"/>
      <c r="I110" s="129"/>
    </row>
    <row r="111" spans="1:9" ht="12.75">
      <c r="A111" s="63"/>
      <c r="B111" s="7"/>
      <c r="C111" s="7"/>
      <c r="D111" s="8" t="s">
        <v>129</v>
      </c>
      <c r="E111" s="13"/>
      <c r="F111" s="29"/>
      <c r="G111" s="110"/>
      <c r="H111" s="123"/>
      <c r="I111" s="129"/>
    </row>
    <row r="112" spans="1:9" ht="12.75">
      <c r="A112" s="63"/>
      <c r="B112" s="7"/>
      <c r="C112" s="7"/>
      <c r="D112" s="8" t="s">
        <v>138</v>
      </c>
      <c r="E112" s="13"/>
      <c r="F112" s="29">
        <f>SUM(F113:F122)</f>
        <v>2905000</v>
      </c>
      <c r="G112" s="29">
        <f>SUM(G113:G122)</f>
        <v>2905000</v>
      </c>
      <c r="H112" s="29">
        <f>SUM(H113:H122)</f>
        <v>0</v>
      </c>
      <c r="I112" s="129"/>
    </row>
    <row r="113" spans="1:9" ht="12.75">
      <c r="A113" s="63"/>
      <c r="B113" s="10"/>
      <c r="C113" s="10" t="s">
        <v>107</v>
      </c>
      <c r="D113" s="6" t="s">
        <v>13</v>
      </c>
      <c r="E113" s="13"/>
      <c r="F113" s="69">
        <v>1600000</v>
      </c>
      <c r="G113" s="110">
        <f aca="true" t="shared" si="2" ref="G113:G122">F113</f>
        <v>1600000</v>
      </c>
      <c r="H113" s="123">
        <v>0</v>
      </c>
      <c r="I113" s="129"/>
    </row>
    <row r="114" spans="1:9" ht="12.75">
      <c r="A114" s="63"/>
      <c r="B114" s="10"/>
      <c r="C114" s="10" t="s">
        <v>108</v>
      </c>
      <c r="D114" s="6" t="s">
        <v>11</v>
      </c>
      <c r="E114" s="13"/>
      <c r="F114" s="69">
        <v>9000</v>
      </c>
      <c r="G114" s="110">
        <f t="shared" si="2"/>
        <v>9000</v>
      </c>
      <c r="H114" s="123">
        <v>0</v>
      </c>
      <c r="I114" s="129"/>
    </row>
    <row r="115" spans="1:9" ht="12.75">
      <c r="A115" s="63"/>
      <c r="B115" s="10"/>
      <c r="C115" s="10" t="s">
        <v>110</v>
      </c>
      <c r="D115" s="6" t="s">
        <v>14</v>
      </c>
      <c r="E115" s="70"/>
      <c r="F115" s="69">
        <v>58000</v>
      </c>
      <c r="G115" s="110">
        <f t="shared" si="2"/>
        <v>58000</v>
      </c>
      <c r="H115" s="123">
        <v>0</v>
      </c>
      <c r="I115" s="129"/>
    </row>
    <row r="116" spans="1:9" ht="12.75">
      <c r="A116" s="63"/>
      <c r="B116" s="71"/>
      <c r="C116" s="71" t="s">
        <v>111</v>
      </c>
      <c r="D116" s="6" t="s">
        <v>15</v>
      </c>
      <c r="E116" s="70"/>
      <c r="F116" s="69">
        <v>46000</v>
      </c>
      <c r="G116" s="110">
        <f t="shared" si="2"/>
        <v>46000</v>
      </c>
      <c r="H116" s="123">
        <v>0</v>
      </c>
      <c r="I116" s="129"/>
    </row>
    <row r="117" spans="1:9" ht="12.75">
      <c r="A117" s="63"/>
      <c r="B117" s="71"/>
      <c r="C117" s="71" t="s">
        <v>112</v>
      </c>
      <c r="D117" s="52" t="s">
        <v>158</v>
      </c>
      <c r="E117" s="57"/>
      <c r="F117" s="69">
        <v>2000</v>
      </c>
      <c r="G117" s="110">
        <f t="shared" si="2"/>
        <v>2000</v>
      </c>
      <c r="H117" s="123">
        <v>0</v>
      </c>
      <c r="I117" s="129"/>
    </row>
    <row r="118" spans="1:9" ht="12.75">
      <c r="A118" s="10"/>
      <c r="B118" s="10"/>
      <c r="C118" s="10" t="s">
        <v>113</v>
      </c>
      <c r="D118" s="6" t="s">
        <v>57</v>
      </c>
      <c r="E118" s="13"/>
      <c r="F118" s="69">
        <v>120000</v>
      </c>
      <c r="G118" s="110">
        <f t="shared" si="2"/>
        <v>120000</v>
      </c>
      <c r="H118" s="123">
        <v>0</v>
      </c>
      <c r="I118" s="129"/>
    </row>
    <row r="119" spans="1:9" ht="12.75">
      <c r="A119" s="10"/>
      <c r="B119" s="10"/>
      <c r="C119" s="10" t="s">
        <v>97</v>
      </c>
      <c r="D119" s="6" t="s">
        <v>41</v>
      </c>
      <c r="E119" s="13"/>
      <c r="F119" s="69">
        <v>750000</v>
      </c>
      <c r="G119" s="110">
        <f t="shared" si="2"/>
        <v>750000</v>
      </c>
      <c r="H119" s="123">
        <v>0</v>
      </c>
      <c r="I119" s="129"/>
    </row>
    <row r="120" spans="1:9" ht="12.75">
      <c r="A120" s="10"/>
      <c r="B120" s="10"/>
      <c r="C120" s="10" t="s">
        <v>114</v>
      </c>
      <c r="D120" s="6" t="s">
        <v>73</v>
      </c>
      <c r="E120" s="13"/>
      <c r="F120" s="69">
        <v>300000</v>
      </c>
      <c r="G120" s="110">
        <f t="shared" si="2"/>
        <v>300000</v>
      </c>
      <c r="H120" s="123">
        <v>0</v>
      </c>
      <c r="I120" s="129"/>
    </row>
    <row r="121" spans="1:9" ht="12.75">
      <c r="A121" s="10"/>
      <c r="B121" s="10"/>
      <c r="C121" s="10" t="s">
        <v>93</v>
      </c>
      <c r="D121" s="6" t="s">
        <v>44</v>
      </c>
      <c r="E121" s="13"/>
      <c r="F121" s="69">
        <v>8000</v>
      </c>
      <c r="G121" s="110">
        <f t="shared" si="2"/>
        <v>8000</v>
      </c>
      <c r="H121" s="123">
        <v>0</v>
      </c>
      <c r="I121" s="129"/>
    </row>
    <row r="122" spans="1:9" ht="12.75">
      <c r="A122" s="10"/>
      <c r="B122" s="10"/>
      <c r="C122" s="10" t="s">
        <v>98</v>
      </c>
      <c r="D122" s="6" t="s">
        <v>132</v>
      </c>
      <c r="E122" s="13"/>
      <c r="F122" s="69">
        <v>12000</v>
      </c>
      <c r="G122" s="110">
        <f t="shared" si="2"/>
        <v>12000</v>
      </c>
      <c r="H122" s="123">
        <v>0</v>
      </c>
      <c r="I122" s="129"/>
    </row>
    <row r="123" spans="1:9" ht="12.75">
      <c r="A123" s="143"/>
      <c r="B123" s="143"/>
      <c r="C123" s="143"/>
      <c r="D123" s="49"/>
      <c r="E123" s="147"/>
      <c r="F123" s="98"/>
      <c r="G123" s="148"/>
      <c r="H123" s="148"/>
      <c r="I123" s="129"/>
    </row>
    <row r="124" spans="1:8" ht="12.75">
      <c r="A124" s="146"/>
      <c r="B124" s="146"/>
      <c r="C124" s="146"/>
      <c r="D124" s="105"/>
      <c r="E124" s="144"/>
      <c r="F124" s="44"/>
      <c r="G124" s="114"/>
      <c r="H124" s="114"/>
    </row>
    <row r="125" spans="1:9" ht="12.75">
      <c r="A125" s="87" t="s">
        <v>154</v>
      </c>
      <c r="B125" s="6" t="s">
        <v>160</v>
      </c>
      <c r="C125" s="6"/>
      <c r="D125" s="6"/>
      <c r="E125" s="144" t="s">
        <v>77</v>
      </c>
      <c r="F125" s="145" t="s">
        <v>174</v>
      </c>
      <c r="G125" s="149" t="s">
        <v>190</v>
      </c>
      <c r="H125" s="150"/>
      <c r="I125" s="129"/>
    </row>
    <row r="126" spans="1:9" ht="12.75">
      <c r="A126" s="6"/>
      <c r="B126" s="6" t="s">
        <v>161</v>
      </c>
      <c r="C126" s="6" t="s">
        <v>162</v>
      </c>
      <c r="D126" s="48" t="s">
        <v>159</v>
      </c>
      <c r="E126" s="57" t="s">
        <v>78</v>
      </c>
      <c r="F126" s="107" t="s">
        <v>175</v>
      </c>
      <c r="G126" s="115" t="s">
        <v>191</v>
      </c>
      <c r="H126" s="120" t="s">
        <v>191</v>
      </c>
      <c r="I126" s="129"/>
    </row>
    <row r="127" spans="1:9" ht="12.75">
      <c r="A127" s="49"/>
      <c r="B127" s="49"/>
      <c r="C127" s="49"/>
      <c r="D127" s="49"/>
      <c r="E127" s="58"/>
      <c r="F127" s="108"/>
      <c r="G127" s="116" t="s">
        <v>192</v>
      </c>
      <c r="H127" s="121" t="s">
        <v>193</v>
      </c>
      <c r="I127" s="129"/>
    </row>
    <row r="128" spans="1:68" s="85" customFormat="1" ht="12.75">
      <c r="A128" s="83">
        <v>1</v>
      </c>
      <c r="B128" s="59">
        <v>2</v>
      </c>
      <c r="C128" s="59">
        <v>3</v>
      </c>
      <c r="D128" s="59">
        <v>4</v>
      </c>
      <c r="E128" s="59">
        <v>6</v>
      </c>
      <c r="F128" s="100">
        <v>5</v>
      </c>
      <c r="G128" s="141">
        <v>6</v>
      </c>
      <c r="H128" s="142">
        <v>7</v>
      </c>
      <c r="I128" s="130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84"/>
      <c r="BP128" s="84"/>
    </row>
    <row r="129" spans="1:68" s="1" customFormat="1" ht="12.75">
      <c r="A129" s="7"/>
      <c r="B129" s="9">
        <v>75618</v>
      </c>
      <c r="C129" s="7"/>
      <c r="D129" s="8" t="s">
        <v>74</v>
      </c>
      <c r="E129" s="11">
        <f>SUM(E131:E133)</f>
        <v>30000</v>
      </c>
      <c r="F129" s="29"/>
      <c r="G129" s="22"/>
      <c r="H129" s="29"/>
      <c r="I129" s="136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</row>
    <row r="130" spans="1:68" s="1" customFormat="1" ht="12.75">
      <c r="A130" s="7"/>
      <c r="B130" s="7"/>
      <c r="C130" s="7"/>
      <c r="D130" s="86" t="s">
        <v>91</v>
      </c>
      <c r="E130" s="11"/>
      <c r="F130" s="29">
        <f>SUM(F131:F136)</f>
        <v>466000</v>
      </c>
      <c r="G130" s="29">
        <f>SUM(G131:G136)</f>
        <v>466000</v>
      </c>
      <c r="H130" s="29">
        <f>SUM(H131:H136)</f>
        <v>0</v>
      </c>
      <c r="I130" s="136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</row>
    <row r="131" spans="1:9" ht="12.75">
      <c r="A131" s="10"/>
      <c r="B131" s="10"/>
      <c r="C131" s="10" t="s">
        <v>115</v>
      </c>
      <c r="D131" s="6" t="s">
        <v>58</v>
      </c>
      <c r="E131" s="13">
        <v>30000</v>
      </c>
      <c r="F131" s="69">
        <v>40000</v>
      </c>
      <c r="G131" s="110">
        <f>F131</f>
        <v>40000</v>
      </c>
      <c r="H131" s="123"/>
      <c r="I131" s="129"/>
    </row>
    <row r="132" spans="1:9" ht="12.75">
      <c r="A132" s="10"/>
      <c r="B132" s="10"/>
      <c r="C132" s="10" t="s">
        <v>116</v>
      </c>
      <c r="D132" s="6" t="s">
        <v>86</v>
      </c>
      <c r="E132" s="13"/>
      <c r="F132" s="69"/>
      <c r="G132" s="110"/>
      <c r="H132" s="123"/>
      <c r="I132" s="129"/>
    </row>
    <row r="133" spans="1:9" ht="12.75">
      <c r="A133" s="10"/>
      <c r="B133" s="10"/>
      <c r="C133" s="10"/>
      <c r="D133" s="6" t="s">
        <v>87</v>
      </c>
      <c r="E133" s="13"/>
      <c r="F133" s="69">
        <v>420000</v>
      </c>
      <c r="G133" s="110">
        <f>F133</f>
        <v>420000</v>
      </c>
      <c r="H133" s="123">
        <v>0</v>
      </c>
      <c r="I133" s="129"/>
    </row>
    <row r="134" spans="1:9" ht="12.75">
      <c r="A134" s="10"/>
      <c r="B134" s="10"/>
      <c r="C134" s="10" t="s">
        <v>146</v>
      </c>
      <c r="D134" s="82" t="s">
        <v>147</v>
      </c>
      <c r="E134" s="13"/>
      <c r="F134" s="69"/>
      <c r="G134" s="110"/>
      <c r="H134" s="123"/>
      <c r="I134" s="129"/>
    </row>
    <row r="135" spans="1:9" ht="12.75">
      <c r="A135" s="10"/>
      <c r="B135" s="10"/>
      <c r="C135" s="10"/>
      <c r="D135" s="6" t="s">
        <v>148</v>
      </c>
      <c r="E135" s="13"/>
      <c r="F135" s="69"/>
      <c r="G135" s="110"/>
      <c r="H135" s="123"/>
      <c r="I135" s="129"/>
    </row>
    <row r="136" spans="1:9" ht="12.75">
      <c r="A136" s="10"/>
      <c r="B136" s="10"/>
      <c r="C136" s="10"/>
      <c r="D136" s="6" t="s">
        <v>182</v>
      </c>
      <c r="E136" s="13"/>
      <c r="F136" s="69">
        <v>6000</v>
      </c>
      <c r="G136" s="110">
        <f>F136</f>
        <v>6000</v>
      </c>
      <c r="H136" s="123"/>
      <c r="I136" s="129"/>
    </row>
    <row r="137" spans="1:68" s="15" customFormat="1" ht="12.75">
      <c r="A137" s="9"/>
      <c r="B137" s="9">
        <v>75621</v>
      </c>
      <c r="C137" s="9"/>
      <c r="D137" s="8" t="s">
        <v>69</v>
      </c>
      <c r="E137" s="11"/>
      <c r="F137" s="29"/>
      <c r="G137" s="112"/>
      <c r="H137" s="126"/>
      <c r="I137" s="137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</row>
    <row r="138" spans="1:68" s="15" customFormat="1" ht="12.75">
      <c r="A138" s="24"/>
      <c r="B138" s="24"/>
      <c r="C138" s="24"/>
      <c r="D138" s="8" t="s">
        <v>68</v>
      </c>
      <c r="E138" s="11">
        <f>SUM(E139:E140)</f>
        <v>1232001</v>
      </c>
      <c r="F138" s="29">
        <f>SUM(F139:F140)</f>
        <v>3988808</v>
      </c>
      <c r="G138" s="29">
        <f>SUM(G139:G140)</f>
        <v>3988808</v>
      </c>
      <c r="H138" s="29">
        <f>SUM(H139:H140)</f>
        <v>0</v>
      </c>
      <c r="I138" s="137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</row>
    <row r="139" spans="1:68" s="17" customFormat="1" ht="12.75">
      <c r="A139" s="10"/>
      <c r="B139" s="10"/>
      <c r="C139" s="10" t="s">
        <v>117</v>
      </c>
      <c r="D139" s="6" t="s">
        <v>65</v>
      </c>
      <c r="E139" s="13">
        <f>1208799+19202</f>
        <v>1228001</v>
      </c>
      <c r="F139" s="69">
        <v>3788808</v>
      </c>
      <c r="G139" s="111">
        <f>F139</f>
        <v>3788808</v>
      </c>
      <c r="H139" s="124">
        <v>0</v>
      </c>
      <c r="I139" s="138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</row>
    <row r="140" spans="1:68" s="17" customFormat="1" ht="12.75">
      <c r="A140" s="10"/>
      <c r="B140" s="10"/>
      <c r="C140" s="10" t="s">
        <v>118</v>
      </c>
      <c r="D140" s="6" t="s">
        <v>66</v>
      </c>
      <c r="E140" s="13">
        <v>4000</v>
      </c>
      <c r="F140" s="69">
        <v>200000</v>
      </c>
      <c r="G140" s="111">
        <f>F140</f>
        <v>200000</v>
      </c>
      <c r="H140" s="124">
        <v>0</v>
      </c>
      <c r="I140" s="138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</row>
    <row r="141" spans="1:68" s="85" customFormat="1" ht="12.75">
      <c r="A141" s="80"/>
      <c r="B141" s="67"/>
      <c r="C141" s="67"/>
      <c r="D141" s="67"/>
      <c r="E141" s="67"/>
      <c r="F141" s="96"/>
      <c r="G141" s="110"/>
      <c r="H141" s="123"/>
      <c r="I141" s="130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</row>
    <row r="142" spans="1:68" s="2" customFormat="1" ht="15">
      <c r="A142" s="60">
        <v>758</v>
      </c>
      <c r="B142" s="60"/>
      <c r="C142" s="60"/>
      <c r="D142" s="5" t="s">
        <v>92</v>
      </c>
      <c r="E142" s="43" t="e">
        <f>E146+#REF!+#REF!+#REF!</f>
        <v>#REF!</v>
      </c>
      <c r="F142" s="30">
        <f>F144+F146</f>
        <v>2631753</v>
      </c>
      <c r="G142" s="30">
        <f>G144+G146</f>
        <v>2631753</v>
      </c>
      <c r="H142" s="30">
        <f>H144+H146</f>
        <v>0</v>
      </c>
      <c r="I142" s="131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</row>
    <row r="143" spans="1:68" s="1" customFormat="1" ht="12.75">
      <c r="A143" s="9"/>
      <c r="B143" s="9">
        <v>75801</v>
      </c>
      <c r="C143" s="9"/>
      <c r="D143" s="8" t="s">
        <v>33</v>
      </c>
      <c r="E143" s="11"/>
      <c r="F143" s="29"/>
      <c r="G143" s="29"/>
      <c r="H143" s="29"/>
      <c r="I143" s="136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</row>
    <row r="144" spans="1:68" s="1" customFormat="1" ht="12.75">
      <c r="A144" s="9"/>
      <c r="B144" s="9"/>
      <c r="C144" s="9"/>
      <c r="D144" s="8" t="s">
        <v>34</v>
      </c>
      <c r="E144" s="11">
        <f>E145</f>
        <v>2133508</v>
      </c>
      <c r="F144" s="29">
        <f>F145</f>
        <v>2577947</v>
      </c>
      <c r="G144" s="29">
        <f>G145</f>
        <v>2577947</v>
      </c>
      <c r="H144" s="29">
        <f>H145</f>
        <v>0</v>
      </c>
      <c r="I144" s="136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</row>
    <row r="145" spans="1:68" s="4" customFormat="1" ht="12.75">
      <c r="A145" s="10"/>
      <c r="B145" s="10"/>
      <c r="C145" s="10">
        <v>2920</v>
      </c>
      <c r="D145" s="6" t="s">
        <v>17</v>
      </c>
      <c r="E145" s="13">
        <f>2156952-23444</f>
        <v>2133508</v>
      </c>
      <c r="F145" s="69">
        <v>2577947</v>
      </c>
      <c r="G145" s="23">
        <f>F145</f>
        <v>2577947</v>
      </c>
      <c r="H145" s="69">
        <v>0</v>
      </c>
      <c r="I145" s="52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</row>
    <row r="146" spans="1:68" s="15" customFormat="1" ht="12.75">
      <c r="A146" s="9"/>
      <c r="B146" s="9">
        <v>75831</v>
      </c>
      <c r="C146" s="9"/>
      <c r="D146" s="86" t="s">
        <v>141</v>
      </c>
      <c r="E146" s="11"/>
      <c r="F146" s="29">
        <f>F148</f>
        <v>53806</v>
      </c>
      <c r="G146" s="29">
        <f>G148</f>
        <v>53806</v>
      </c>
      <c r="H146" s="29">
        <f>H148</f>
        <v>0</v>
      </c>
      <c r="I146" s="137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</row>
    <row r="147" spans="1:68" s="17" customFormat="1" ht="12.75">
      <c r="A147" s="10"/>
      <c r="B147" s="10"/>
      <c r="C147" s="10">
        <v>2920</v>
      </c>
      <c r="D147" s="6" t="s">
        <v>17</v>
      </c>
      <c r="E147" s="13"/>
      <c r="F147" s="69"/>
      <c r="G147" s="111"/>
      <c r="H147" s="124"/>
      <c r="I147" s="138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</row>
    <row r="148" spans="1:68" s="17" customFormat="1" ht="12.75">
      <c r="A148" s="10"/>
      <c r="B148" s="10"/>
      <c r="C148" s="10"/>
      <c r="D148" s="87" t="s">
        <v>142</v>
      </c>
      <c r="E148" s="13"/>
      <c r="F148" s="69">
        <v>53806</v>
      </c>
      <c r="G148" s="111">
        <f>F148</f>
        <v>53806</v>
      </c>
      <c r="H148" s="124">
        <v>0</v>
      </c>
      <c r="I148" s="138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</row>
    <row r="149" spans="1:68" s="2" customFormat="1" ht="15">
      <c r="A149" s="60">
        <v>801</v>
      </c>
      <c r="B149" s="60"/>
      <c r="C149" s="60"/>
      <c r="D149" s="53" t="s">
        <v>6</v>
      </c>
      <c r="E149" s="43" t="e">
        <f>E150+#REF!+#REF!+#REF!</f>
        <v>#REF!</v>
      </c>
      <c r="F149" s="30">
        <f>F150+F159+F164+F173+F175</f>
        <v>743405</v>
      </c>
      <c r="G149" s="30">
        <f>G150+G159+G164+G173+G175</f>
        <v>643405</v>
      </c>
      <c r="H149" s="30">
        <f>H150+H159+H164+H173+H175</f>
        <v>100000</v>
      </c>
      <c r="I149" s="131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</row>
    <row r="150" spans="1:68" s="1" customFormat="1" ht="12.75">
      <c r="A150" s="7"/>
      <c r="B150" s="9">
        <v>80101</v>
      </c>
      <c r="C150" s="7"/>
      <c r="D150" s="8" t="s">
        <v>7</v>
      </c>
      <c r="E150" s="11" t="e">
        <f>E151+E155+E156+E157+#REF!+E158</f>
        <v>#REF!</v>
      </c>
      <c r="F150" s="29">
        <f>F151+F155+F156+F157+F158</f>
        <v>25200</v>
      </c>
      <c r="G150" s="29">
        <f>G151+G155+G156+G157+G158</f>
        <v>25200</v>
      </c>
      <c r="H150" s="29">
        <f>H151+H155+H156+H157+H158</f>
        <v>0</v>
      </c>
      <c r="I150" s="136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</row>
    <row r="151" spans="1:68" s="17" customFormat="1" ht="12.75">
      <c r="A151" s="10"/>
      <c r="B151" s="10"/>
      <c r="C151" s="10" t="s">
        <v>93</v>
      </c>
      <c r="D151" s="6" t="s">
        <v>143</v>
      </c>
      <c r="E151" s="13">
        <v>100</v>
      </c>
      <c r="F151" s="69">
        <v>100</v>
      </c>
      <c r="G151" s="111">
        <f>F151</f>
        <v>100</v>
      </c>
      <c r="H151" s="124">
        <v>0</v>
      </c>
      <c r="I151" s="138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</row>
    <row r="152" spans="1:9" ht="12.75">
      <c r="A152" s="10"/>
      <c r="B152" s="10"/>
      <c r="C152" s="10" t="s">
        <v>100</v>
      </c>
      <c r="D152" s="6" t="s">
        <v>43</v>
      </c>
      <c r="E152" s="13"/>
      <c r="F152" s="69"/>
      <c r="G152" s="110"/>
      <c r="H152" s="123"/>
      <c r="I152" s="129"/>
    </row>
    <row r="153" spans="1:9" ht="12.75">
      <c r="A153" s="10"/>
      <c r="B153" s="10"/>
      <c r="C153" s="10"/>
      <c r="D153" s="82" t="s">
        <v>88</v>
      </c>
      <c r="E153" s="13"/>
      <c r="F153" s="69"/>
      <c r="G153" s="110"/>
      <c r="H153" s="123"/>
      <c r="I153" s="129"/>
    </row>
    <row r="154" spans="1:9" ht="12.75">
      <c r="A154" s="10"/>
      <c r="B154" s="10"/>
      <c r="C154" s="10"/>
      <c r="D154" s="6" t="s">
        <v>89</v>
      </c>
      <c r="E154" s="13"/>
      <c r="F154" s="69"/>
      <c r="G154" s="110"/>
      <c r="H154" s="123"/>
      <c r="I154" s="129"/>
    </row>
    <row r="155" spans="1:9" ht="12.75">
      <c r="A155" s="10"/>
      <c r="B155" s="10"/>
      <c r="C155" s="10"/>
      <c r="D155" s="6" t="s">
        <v>90</v>
      </c>
      <c r="E155" s="13" t="e">
        <f>SUM(#REF!)</f>
        <v>#REF!</v>
      </c>
      <c r="F155" s="69">
        <v>18300</v>
      </c>
      <c r="G155" s="110">
        <f>F155</f>
        <v>18300</v>
      </c>
      <c r="H155" s="123">
        <v>0</v>
      </c>
      <c r="I155" s="129"/>
    </row>
    <row r="156" spans="1:9" ht="12.75">
      <c r="A156" s="10"/>
      <c r="B156" s="10"/>
      <c r="C156" s="10" t="s">
        <v>103</v>
      </c>
      <c r="D156" s="6" t="s">
        <v>183</v>
      </c>
      <c r="E156" s="13" t="e">
        <f>SUM(#REF!)</f>
        <v>#REF!</v>
      </c>
      <c r="F156" s="69">
        <v>5200</v>
      </c>
      <c r="G156" s="110">
        <f>F156</f>
        <v>5200</v>
      </c>
      <c r="H156" s="123">
        <v>0</v>
      </c>
      <c r="I156" s="129"/>
    </row>
    <row r="157" spans="1:9" ht="12.75">
      <c r="A157" s="10"/>
      <c r="B157" s="10"/>
      <c r="C157" s="10" t="s">
        <v>104</v>
      </c>
      <c r="D157" s="6" t="s">
        <v>54</v>
      </c>
      <c r="E157" s="13">
        <v>1000</v>
      </c>
      <c r="F157" s="69">
        <v>1000</v>
      </c>
      <c r="G157" s="110">
        <f>F157</f>
        <v>1000</v>
      </c>
      <c r="H157" s="123">
        <v>0</v>
      </c>
      <c r="I157" s="129"/>
    </row>
    <row r="158" spans="1:9" ht="12.75">
      <c r="A158" s="10"/>
      <c r="B158" s="10"/>
      <c r="C158" s="89" t="s">
        <v>96</v>
      </c>
      <c r="D158" s="6" t="s">
        <v>40</v>
      </c>
      <c r="E158" s="13">
        <v>0</v>
      </c>
      <c r="F158" s="69">
        <v>600</v>
      </c>
      <c r="G158" s="110">
        <f>F158</f>
        <v>600</v>
      </c>
      <c r="H158" s="123">
        <v>0</v>
      </c>
      <c r="I158" s="129"/>
    </row>
    <row r="159" spans="1:9" ht="12.75">
      <c r="A159" s="63"/>
      <c r="B159" s="9">
        <v>80104</v>
      </c>
      <c r="C159" s="9"/>
      <c r="D159" s="8" t="s">
        <v>75</v>
      </c>
      <c r="E159" s="13"/>
      <c r="F159" s="29">
        <f>SUM(F160:F163)</f>
        <v>372600</v>
      </c>
      <c r="G159" s="29">
        <f>SUM(G160:G163)</f>
        <v>372600</v>
      </c>
      <c r="H159" s="29">
        <f>SUM(H160:H163)</f>
        <v>0</v>
      </c>
      <c r="I159" s="129"/>
    </row>
    <row r="160" spans="1:9" ht="12.75">
      <c r="A160" s="63"/>
      <c r="B160" s="10"/>
      <c r="C160" s="10" t="s">
        <v>93</v>
      </c>
      <c r="D160" s="94" t="s">
        <v>184</v>
      </c>
      <c r="E160" s="13"/>
      <c r="F160" s="69">
        <v>181000</v>
      </c>
      <c r="G160" s="110">
        <f>F160</f>
        <v>181000</v>
      </c>
      <c r="H160" s="123">
        <v>0</v>
      </c>
      <c r="I160" s="129"/>
    </row>
    <row r="161" spans="1:9" ht="12.75">
      <c r="A161" s="63"/>
      <c r="B161" s="10"/>
      <c r="C161" s="10" t="s">
        <v>103</v>
      </c>
      <c r="D161" s="6" t="s">
        <v>185</v>
      </c>
      <c r="E161" s="13"/>
      <c r="F161" s="69">
        <v>190850</v>
      </c>
      <c r="G161" s="110">
        <f>F161</f>
        <v>190850</v>
      </c>
      <c r="H161" s="123">
        <v>0</v>
      </c>
      <c r="I161" s="129"/>
    </row>
    <row r="162" spans="1:9" ht="12.75">
      <c r="A162" s="63"/>
      <c r="B162" s="10"/>
      <c r="C162" s="10" t="s">
        <v>104</v>
      </c>
      <c r="D162" s="6" t="s">
        <v>54</v>
      </c>
      <c r="E162" s="13"/>
      <c r="F162" s="69">
        <v>600</v>
      </c>
      <c r="G162" s="110">
        <f>F162</f>
        <v>600</v>
      </c>
      <c r="H162" s="123">
        <v>0</v>
      </c>
      <c r="I162" s="129"/>
    </row>
    <row r="163" spans="1:9" ht="12.75">
      <c r="A163" s="63"/>
      <c r="B163" s="10"/>
      <c r="C163" s="10" t="s">
        <v>96</v>
      </c>
      <c r="D163" s="6" t="s">
        <v>40</v>
      </c>
      <c r="E163" s="13"/>
      <c r="F163" s="69">
        <v>150</v>
      </c>
      <c r="G163" s="110">
        <f>F163</f>
        <v>150</v>
      </c>
      <c r="H163" s="123">
        <v>0</v>
      </c>
      <c r="I163" s="129"/>
    </row>
    <row r="164" spans="1:9" ht="12.75">
      <c r="A164" s="63"/>
      <c r="B164" s="9">
        <v>80110</v>
      </c>
      <c r="C164" s="9"/>
      <c r="D164" s="8" t="s">
        <v>8</v>
      </c>
      <c r="E164" s="45">
        <f>SUM(E169:E197)</f>
        <v>109306</v>
      </c>
      <c r="F164" s="29">
        <f>SUM(F165:F172)</f>
        <v>10600</v>
      </c>
      <c r="G164" s="29">
        <f>SUM(G165:G172)</f>
        <v>10600</v>
      </c>
      <c r="H164" s="29">
        <f>SUM(H165:H172)</f>
        <v>0</v>
      </c>
      <c r="I164" s="129"/>
    </row>
    <row r="165" spans="1:9" ht="12.75">
      <c r="A165" s="63"/>
      <c r="B165" s="10"/>
      <c r="C165" s="10" t="s">
        <v>93</v>
      </c>
      <c r="D165" s="6" t="s">
        <v>44</v>
      </c>
      <c r="E165" s="70"/>
      <c r="F165" s="69">
        <v>100</v>
      </c>
      <c r="G165" s="110">
        <f>F165</f>
        <v>100</v>
      </c>
      <c r="H165" s="123">
        <v>0</v>
      </c>
      <c r="I165" s="129"/>
    </row>
    <row r="166" spans="1:9" ht="12.75">
      <c r="A166" s="63"/>
      <c r="B166" s="71"/>
      <c r="C166" s="71" t="s">
        <v>100</v>
      </c>
      <c r="D166" s="6" t="s">
        <v>43</v>
      </c>
      <c r="E166" s="70"/>
      <c r="F166" s="69"/>
      <c r="G166" s="110"/>
      <c r="H166" s="123"/>
      <c r="I166" s="129"/>
    </row>
    <row r="167" spans="1:9" ht="12.75">
      <c r="A167" s="63"/>
      <c r="B167" s="71"/>
      <c r="C167" s="71"/>
      <c r="D167" s="82" t="s">
        <v>88</v>
      </c>
      <c r="E167" s="70"/>
      <c r="F167" s="69"/>
      <c r="G167" s="110"/>
      <c r="H167" s="123"/>
      <c r="I167" s="129"/>
    </row>
    <row r="168" spans="1:9" ht="12.75">
      <c r="A168" s="63"/>
      <c r="B168" s="71"/>
      <c r="C168" s="71"/>
      <c r="D168" s="52" t="s">
        <v>89</v>
      </c>
      <c r="E168" s="57"/>
      <c r="F168" s="69"/>
      <c r="G168" s="110"/>
      <c r="H168" s="123"/>
      <c r="I168" s="129"/>
    </row>
    <row r="169" spans="1:9" ht="12.75">
      <c r="A169" s="63"/>
      <c r="B169" s="71"/>
      <c r="C169" s="71"/>
      <c r="D169" s="52" t="s">
        <v>90</v>
      </c>
      <c r="E169" s="57">
        <v>9400</v>
      </c>
      <c r="F169" s="69">
        <v>8700</v>
      </c>
      <c r="G169" s="110">
        <f>F169</f>
        <v>8700</v>
      </c>
      <c r="H169" s="123">
        <v>0</v>
      </c>
      <c r="I169" s="129"/>
    </row>
    <row r="170" spans="1:9" ht="12.75">
      <c r="A170" s="10"/>
      <c r="B170" s="10"/>
      <c r="C170" s="10" t="s">
        <v>103</v>
      </c>
      <c r="D170" s="6" t="s">
        <v>5</v>
      </c>
      <c r="E170" s="13">
        <v>99900</v>
      </c>
      <c r="F170" s="69">
        <v>300</v>
      </c>
      <c r="G170" s="110">
        <f>F170</f>
        <v>300</v>
      </c>
      <c r="H170" s="123">
        <v>0</v>
      </c>
      <c r="I170" s="129"/>
    </row>
    <row r="171" spans="1:9" ht="12.75">
      <c r="A171" s="10"/>
      <c r="B171" s="10"/>
      <c r="C171" s="10" t="s">
        <v>104</v>
      </c>
      <c r="D171" s="6" t="s">
        <v>54</v>
      </c>
      <c r="E171" s="13"/>
      <c r="F171" s="69">
        <v>1300</v>
      </c>
      <c r="G171" s="110">
        <f>F171</f>
        <v>1300</v>
      </c>
      <c r="H171" s="123">
        <v>0</v>
      </c>
      <c r="I171" s="129"/>
    </row>
    <row r="172" spans="1:9" ht="12.75">
      <c r="A172" s="10"/>
      <c r="B172" s="10"/>
      <c r="C172" s="10" t="s">
        <v>96</v>
      </c>
      <c r="D172" s="6" t="s">
        <v>40</v>
      </c>
      <c r="E172" s="13"/>
      <c r="F172" s="69">
        <v>200</v>
      </c>
      <c r="G172" s="110">
        <f>F172</f>
        <v>200</v>
      </c>
      <c r="H172" s="123">
        <v>0</v>
      </c>
      <c r="I172" s="129"/>
    </row>
    <row r="173" spans="1:9" ht="12.75">
      <c r="A173" s="24"/>
      <c r="B173" s="24">
        <v>80148</v>
      </c>
      <c r="C173" s="24"/>
      <c r="D173" s="8" t="s">
        <v>157</v>
      </c>
      <c r="E173" s="13"/>
      <c r="F173" s="29">
        <f>F174</f>
        <v>223005</v>
      </c>
      <c r="G173" s="29">
        <f>G174</f>
        <v>223005</v>
      </c>
      <c r="H173" s="29">
        <f>H174</f>
        <v>0</v>
      </c>
      <c r="I173" s="129"/>
    </row>
    <row r="174" spans="1:9" ht="12.75">
      <c r="A174" s="10"/>
      <c r="B174" s="10"/>
      <c r="C174" s="10" t="s">
        <v>103</v>
      </c>
      <c r="D174" s="6" t="s">
        <v>5</v>
      </c>
      <c r="E174" s="13"/>
      <c r="F174" s="69">
        <v>223005</v>
      </c>
      <c r="G174" s="110">
        <f>F174</f>
        <v>223005</v>
      </c>
      <c r="H174" s="123">
        <v>0</v>
      </c>
      <c r="I174" s="129"/>
    </row>
    <row r="175" spans="1:68" s="15" customFormat="1" ht="12.75">
      <c r="A175" s="9"/>
      <c r="B175" s="9">
        <v>80195</v>
      </c>
      <c r="C175" s="9"/>
      <c r="D175" s="8" t="s">
        <v>3</v>
      </c>
      <c r="E175" s="11"/>
      <c r="F175" s="29">
        <f>SUM(F176:F185)</f>
        <v>112000</v>
      </c>
      <c r="G175" s="29">
        <f>SUM(G176:G185)</f>
        <v>12000</v>
      </c>
      <c r="H175" s="29">
        <f>SUM(H176:H185)</f>
        <v>100000</v>
      </c>
      <c r="I175" s="137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</row>
    <row r="176" spans="1:68" s="15" customFormat="1" ht="12.75">
      <c r="A176" s="10"/>
      <c r="B176" s="10"/>
      <c r="C176" s="10">
        <v>2030</v>
      </c>
      <c r="D176" s="6" t="s">
        <v>59</v>
      </c>
      <c r="E176" s="11"/>
      <c r="F176" s="69"/>
      <c r="G176" s="112"/>
      <c r="H176" s="126"/>
      <c r="I176" s="137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</row>
    <row r="177" spans="1:9" ht="12.75">
      <c r="A177" s="10"/>
      <c r="B177" s="10"/>
      <c r="C177" s="10"/>
      <c r="D177" s="6" t="s">
        <v>120</v>
      </c>
      <c r="E177" s="13"/>
      <c r="F177" s="69"/>
      <c r="G177" s="110"/>
      <c r="H177" s="123"/>
      <c r="I177" s="129"/>
    </row>
    <row r="178" spans="1:9" ht="12.75">
      <c r="A178" s="10"/>
      <c r="B178" s="10"/>
      <c r="C178" s="10"/>
      <c r="D178" s="6" t="s">
        <v>186</v>
      </c>
      <c r="E178" s="13"/>
      <c r="F178" s="69"/>
      <c r="G178" s="110"/>
      <c r="H178" s="123"/>
      <c r="I178" s="129"/>
    </row>
    <row r="179" spans="1:9" ht="12.75">
      <c r="A179" s="10"/>
      <c r="B179" s="10"/>
      <c r="C179" s="10"/>
      <c r="D179" s="6" t="s">
        <v>187</v>
      </c>
      <c r="E179" s="13"/>
      <c r="F179" s="69">
        <v>12000</v>
      </c>
      <c r="G179" s="110">
        <f>F179</f>
        <v>12000</v>
      </c>
      <c r="H179" s="123">
        <v>0</v>
      </c>
      <c r="I179" s="129"/>
    </row>
    <row r="180" spans="1:9" ht="12.75">
      <c r="A180" s="10"/>
      <c r="B180" s="10"/>
      <c r="C180" s="10">
        <v>6290</v>
      </c>
      <c r="D180" s="6" t="s">
        <v>177</v>
      </c>
      <c r="E180" s="13"/>
      <c r="F180" s="69"/>
      <c r="G180" s="110"/>
      <c r="H180" s="123"/>
      <c r="I180" s="129"/>
    </row>
    <row r="181" spans="1:9" ht="12.75">
      <c r="A181" s="10"/>
      <c r="B181" s="10"/>
      <c r="C181" s="10"/>
      <c r="D181" s="6" t="s">
        <v>178</v>
      </c>
      <c r="E181" s="13"/>
      <c r="F181" s="69"/>
      <c r="G181" s="110"/>
      <c r="H181" s="123"/>
      <c r="I181" s="129"/>
    </row>
    <row r="182" spans="1:9" ht="12.75">
      <c r="A182" s="10"/>
      <c r="B182" s="10"/>
      <c r="C182" s="10"/>
      <c r="D182" s="6" t="s">
        <v>179</v>
      </c>
      <c r="E182" s="13"/>
      <c r="F182" s="69"/>
      <c r="G182" s="110"/>
      <c r="H182" s="123"/>
      <c r="I182" s="129"/>
    </row>
    <row r="183" spans="1:9" ht="12.75">
      <c r="A183" s="10"/>
      <c r="B183" s="10"/>
      <c r="C183" s="10"/>
      <c r="D183" s="6" t="s">
        <v>180</v>
      </c>
      <c r="E183" s="13"/>
      <c r="F183" s="69"/>
      <c r="G183" s="110"/>
      <c r="H183" s="123"/>
      <c r="I183" s="129"/>
    </row>
    <row r="184" spans="1:9" ht="12.75">
      <c r="A184" s="10"/>
      <c r="B184" s="10"/>
      <c r="C184" s="10"/>
      <c r="D184" s="6" t="s">
        <v>188</v>
      </c>
      <c r="E184" s="13"/>
      <c r="F184" s="69"/>
      <c r="G184" s="110"/>
      <c r="H184" s="123"/>
      <c r="I184" s="129"/>
    </row>
    <row r="185" spans="1:9" ht="12.75">
      <c r="A185" s="143"/>
      <c r="B185" s="143"/>
      <c r="C185" s="143"/>
      <c r="D185" s="49" t="s">
        <v>189</v>
      </c>
      <c r="E185" s="147"/>
      <c r="F185" s="98">
        <v>100000</v>
      </c>
      <c r="G185" s="148">
        <v>0</v>
      </c>
      <c r="H185" s="148">
        <f>F185</f>
        <v>100000</v>
      </c>
      <c r="I185" s="129"/>
    </row>
    <row r="186" spans="1:8" s="21" customFormat="1" ht="12.75">
      <c r="A186" s="146"/>
      <c r="B186" s="146"/>
      <c r="C186" s="146"/>
      <c r="D186" s="105"/>
      <c r="E186" s="144"/>
      <c r="F186" s="44"/>
      <c r="G186" s="114"/>
      <c r="H186" s="114"/>
    </row>
    <row r="187" spans="1:9" ht="12.75">
      <c r="A187" s="87" t="s">
        <v>154</v>
      </c>
      <c r="B187" s="6" t="s">
        <v>160</v>
      </c>
      <c r="C187" s="6"/>
      <c r="D187" s="6"/>
      <c r="E187" s="144" t="s">
        <v>77</v>
      </c>
      <c r="F187" s="145" t="s">
        <v>174</v>
      </c>
      <c r="G187" s="149" t="s">
        <v>190</v>
      </c>
      <c r="H187" s="150"/>
      <c r="I187" s="129"/>
    </row>
    <row r="188" spans="1:9" ht="12.75">
      <c r="A188" s="6"/>
      <c r="B188" s="6" t="s">
        <v>161</v>
      </c>
      <c r="C188" s="6" t="s">
        <v>162</v>
      </c>
      <c r="D188" s="48" t="s">
        <v>159</v>
      </c>
      <c r="E188" s="57" t="s">
        <v>78</v>
      </c>
      <c r="F188" s="107" t="s">
        <v>175</v>
      </c>
      <c r="G188" s="115" t="s">
        <v>191</v>
      </c>
      <c r="H188" s="120" t="s">
        <v>191</v>
      </c>
      <c r="I188" s="129"/>
    </row>
    <row r="189" spans="1:9" ht="12.75">
      <c r="A189" s="49"/>
      <c r="B189" s="49"/>
      <c r="C189" s="49"/>
      <c r="D189" s="49"/>
      <c r="E189" s="58"/>
      <c r="F189" s="108"/>
      <c r="G189" s="116" t="s">
        <v>192</v>
      </c>
      <c r="H189" s="121" t="s">
        <v>193</v>
      </c>
      <c r="I189" s="129"/>
    </row>
    <row r="190" spans="1:68" s="85" customFormat="1" ht="12.75">
      <c r="A190" s="83">
        <v>1</v>
      </c>
      <c r="B190" s="59">
        <v>2</v>
      </c>
      <c r="C190" s="59">
        <v>3</v>
      </c>
      <c r="D190" s="59">
        <v>4</v>
      </c>
      <c r="E190" s="59">
        <v>6</v>
      </c>
      <c r="F190" s="100">
        <v>5</v>
      </c>
      <c r="G190" s="141">
        <v>6</v>
      </c>
      <c r="H190" s="142">
        <v>7</v>
      </c>
      <c r="I190" s="130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84"/>
      <c r="AJ190" s="84"/>
      <c r="AK190" s="84"/>
      <c r="AL190" s="84"/>
      <c r="AM190" s="84"/>
      <c r="AN190" s="84"/>
      <c r="AO190" s="84"/>
      <c r="AP190" s="84"/>
      <c r="AQ190" s="84"/>
      <c r="AR190" s="84"/>
      <c r="AS190" s="84"/>
      <c r="AT190" s="84"/>
      <c r="AU190" s="84"/>
      <c r="AV190" s="84"/>
      <c r="AW190" s="84"/>
      <c r="AX190" s="84"/>
      <c r="AY190" s="84"/>
      <c r="AZ190" s="84"/>
      <c r="BA190" s="84"/>
      <c r="BB190" s="84"/>
      <c r="BC190" s="84"/>
      <c r="BD190" s="84"/>
      <c r="BE190" s="84"/>
      <c r="BF190" s="84"/>
      <c r="BG190" s="84"/>
      <c r="BH190" s="84"/>
      <c r="BI190" s="84"/>
      <c r="BJ190" s="84"/>
      <c r="BK190" s="84"/>
      <c r="BL190" s="84"/>
      <c r="BM190" s="84"/>
      <c r="BN190" s="84"/>
      <c r="BO190" s="84"/>
      <c r="BP190" s="84"/>
    </row>
    <row r="191" spans="1:68" s="14" customFormat="1" ht="15">
      <c r="A191" s="60">
        <v>852</v>
      </c>
      <c r="B191" s="60"/>
      <c r="C191" s="60"/>
      <c r="D191" s="5" t="s">
        <v>94</v>
      </c>
      <c r="E191" s="43"/>
      <c r="F191" s="30">
        <f>F195+F203+F209+F217+F224+F230</f>
        <v>1701520</v>
      </c>
      <c r="G191" s="30">
        <f>G195+G203+G209+G217+G224+G230</f>
        <v>1701520</v>
      </c>
      <c r="H191" s="30">
        <f>H195+H203+H209+H217+H224+H230</f>
        <v>0</v>
      </c>
      <c r="I191" s="139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</row>
    <row r="192" spans="1:68" s="15" customFormat="1" ht="12.75">
      <c r="A192" s="9"/>
      <c r="B192" s="9">
        <v>85212</v>
      </c>
      <c r="C192" s="9"/>
      <c r="D192" s="8" t="s">
        <v>145</v>
      </c>
      <c r="E192" s="11"/>
      <c r="F192" s="29"/>
      <c r="G192" s="29"/>
      <c r="H192" s="29"/>
      <c r="I192" s="137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  <c r="BN192" s="36"/>
      <c r="BO192" s="36"/>
      <c r="BP192" s="36"/>
    </row>
    <row r="193" spans="1:68" s="15" customFormat="1" ht="12.75">
      <c r="A193" s="9"/>
      <c r="B193" s="9"/>
      <c r="C193" s="9"/>
      <c r="D193" s="8" t="s">
        <v>144</v>
      </c>
      <c r="E193" s="11"/>
      <c r="F193" s="29"/>
      <c r="G193" s="29"/>
      <c r="H193" s="29"/>
      <c r="I193" s="137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</row>
    <row r="194" spans="1:68" s="15" customFormat="1" ht="12.75">
      <c r="A194" s="72"/>
      <c r="B194" s="72"/>
      <c r="C194" s="72"/>
      <c r="D194" s="8" t="s">
        <v>122</v>
      </c>
      <c r="E194" s="11"/>
      <c r="F194" s="29"/>
      <c r="G194" s="29"/>
      <c r="H194" s="29"/>
      <c r="I194" s="137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</row>
    <row r="195" spans="1:68" s="15" customFormat="1" ht="12.75">
      <c r="A195" s="72"/>
      <c r="B195" s="72"/>
      <c r="C195" s="72"/>
      <c r="D195" s="8" t="s">
        <v>123</v>
      </c>
      <c r="E195" s="11"/>
      <c r="F195" s="29">
        <f>SUM(F199:F199)</f>
        <v>1182000</v>
      </c>
      <c r="G195" s="29">
        <f>SUM(G199:G199)</f>
        <v>1182000</v>
      </c>
      <c r="H195" s="29">
        <f>SUM(H199:H199)</f>
        <v>0</v>
      </c>
      <c r="I195" s="137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</row>
    <row r="196" spans="1:68" s="15" customFormat="1" ht="12.75">
      <c r="A196" s="10"/>
      <c r="B196" s="10"/>
      <c r="C196" s="10">
        <v>2010</v>
      </c>
      <c r="D196" s="6" t="s">
        <v>59</v>
      </c>
      <c r="E196" s="11"/>
      <c r="F196" s="29"/>
      <c r="G196" s="112"/>
      <c r="H196" s="126"/>
      <c r="I196" s="137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</row>
    <row r="197" spans="1:68" s="15" customFormat="1" ht="12.75">
      <c r="A197" s="10"/>
      <c r="B197" s="10"/>
      <c r="C197" s="10"/>
      <c r="D197" s="6" t="s">
        <v>164</v>
      </c>
      <c r="E197" s="11"/>
      <c r="F197" s="29"/>
      <c r="G197" s="112"/>
      <c r="H197" s="126"/>
      <c r="I197" s="137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36"/>
      <c r="BO197" s="36"/>
      <c r="BP197" s="36"/>
    </row>
    <row r="198" spans="1:68" s="15" customFormat="1" ht="12.75">
      <c r="A198" s="10"/>
      <c r="B198" s="10"/>
      <c r="C198" s="10"/>
      <c r="D198" s="6" t="s">
        <v>64</v>
      </c>
      <c r="E198" s="11"/>
      <c r="F198" s="29"/>
      <c r="G198" s="112"/>
      <c r="H198" s="126"/>
      <c r="I198" s="137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36"/>
      <c r="BO198" s="36"/>
      <c r="BP198" s="36"/>
    </row>
    <row r="199" spans="1:68" s="15" customFormat="1" ht="12.75">
      <c r="A199" s="10"/>
      <c r="B199" s="10"/>
      <c r="C199" s="10"/>
      <c r="D199" s="6" t="s">
        <v>60</v>
      </c>
      <c r="E199" s="11"/>
      <c r="F199" s="69">
        <v>1182000</v>
      </c>
      <c r="G199" s="23">
        <f>F199</f>
        <v>1182000</v>
      </c>
      <c r="H199" s="69">
        <v>0</v>
      </c>
      <c r="I199" s="137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  <c r="BN199" s="36"/>
      <c r="BO199" s="36"/>
      <c r="BP199" s="36"/>
    </row>
    <row r="200" spans="1:68" s="15" customFormat="1" ht="12.75">
      <c r="A200" s="10"/>
      <c r="B200" s="10"/>
      <c r="C200" s="10"/>
      <c r="D200" s="41"/>
      <c r="E200" s="81"/>
      <c r="F200" s="69"/>
      <c r="G200" s="112"/>
      <c r="H200" s="126"/>
      <c r="I200" s="137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M200" s="36"/>
      <c r="BN200" s="36"/>
      <c r="BO200" s="36"/>
      <c r="BP200" s="36"/>
    </row>
    <row r="201" spans="1:68" s="15" customFormat="1" ht="12.75">
      <c r="A201" s="9"/>
      <c r="B201" s="9">
        <v>85213</v>
      </c>
      <c r="C201" s="9"/>
      <c r="D201" s="91" t="s">
        <v>80</v>
      </c>
      <c r="E201" s="11"/>
      <c r="F201" s="29"/>
      <c r="G201" s="112"/>
      <c r="H201" s="126"/>
      <c r="I201" s="137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  <c r="BM201" s="36"/>
      <c r="BN201" s="36"/>
      <c r="BO201" s="36"/>
      <c r="BP201" s="36"/>
    </row>
    <row r="202" spans="1:68" s="15" customFormat="1" ht="12.75">
      <c r="A202" s="24"/>
      <c r="B202" s="24"/>
      <c r="C202" s="24"/>
      <c r="D202" s="12" t="s">
        <v>81</v>
      </c>
      <c r="E202" s="11"/>
      <c r="F202" s="29"/>
      <c r="G202" s="112"/>
      <c r="H202" s="126"/>
      <c r="I202" s="137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/>
      <c r="BM202" s="36"/>
      <c r="BN202" s="36"/>
      <c r="BO202" s="36"/>
      <c r="BP202" s="36"/>
    </row>
    <row r="203" spans="1:68" s="15" customFormat="1" ht="12.75">
      <c r="A203" s="24"/>
      <c r="B203" s="24"/>
      <c r="C203" s="24"/>
      <c r="D203" s="8" t="s">
        <v>82</v>
      </c>
      <c r="E203" s="11"/>
      <c r="F203" s="29">
        <f>F207</f>
        <v>14000</v>
      </c>
      <c r="G203" s="29">
        <f>G207</f>
        <v>14000</v>
      </c>
      <c r="H203" s="29">
        <f>H207</f>
        <v>0</v>
      </c>
      <c r="I203" s="137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  <c r="BN203" s="36"/>
      <c r="BO203" s="36"/>
      <c r="BP203" s="36"/>
    </row>
    <row r="204" spans="1:9" ht="12.75">
      <c r="A204" s="10"/>
      <c r="B204" s="10"/>
      <c r="C204" s="10">
        <v>2010</v>
      </c>
      <c r="D204" s="6" t="s">
        <v>59</v>
      </c>
      <c r="E204" s="13"/>
      <c r="F204" s="69"/>
      <c r="G204" s="110"/>
      <c r="H204" s="123"/>
      <c r="I204" s="129"/>
    </row>
    <row r="205" spans="1:9" ht="12.75">
      <c r="A205" s="10"/>
      <c r="B205" s="10"/>
      <c r="C205" s="10"/>
      <c r="D205" s="6" t="s">
        <v>164</v>
      </c>
      <c r="E205" s="13"/>
      <c r="F205" s="69"/>
      <c r="G205" s="110"/>
      <c r="H205" s="123"/>
      <c r="I205" s="129"/>
    </row>
    <row r="206" spans="1:9" ht="12.75">
      <c r="A206" s="10"/>
      <c r="B206" s="10"/>
      <c r="C206" s="10"/>
      <c r="D206" s="6" t="s">
        <v>64</v>
      </c>
      <c r="E206" s="13"/>
      <c r="F206" s="69"/>
      <c r="G206" s="110"/>
      <c r="H206" s="123"/>
      <c r="I206" s="129"/>
    </row>
    <row r="207" spans="1:9" ht="12.75">
      <c r="A207" s="10"/>
      <c r="B207" s="10"/>
      <c r="C207" s="10"/>
      <c r="D207" s="6" t="s">
        <v>60</v>
      </c>
      <c r="E207" s="13"/>
      <c r="F207" s="69">
        <v>14000</v>
      </c>
      <c r="G207" s="110">
        <f>F207</f>
        <v>14000</v>
      </c>
      <c r="H207" s="123">
        <v>0</v>
      </c>
      <c r="I207" s="129"/>
    </row>
    <row r="208" spans="1:9" ht="12.75">
      <c r="A208" s="9"/>
      <c r="B208" s="9">
        <v>85214</v>
      </c>
      <c r="C208" s="9"/>
      <c r="D208" s="8" t="s">
        <v>26</v>
      </c>
      <c r="E208" s="13"/>
      <c r="F208" s="69"/>
      <c r="G208" s="110"/>
      <c r="H208" s="123"/>
      <c r="I208" s="129"/>
    </row>
    <row r="209" spans="1:9" ht="12.75">
      <c r="A209" s="10"/>
      <c r="B209" s="10"/>
      <c r="C209" s="10"/>
      <c r="D209" s="8" t="s">
        <v>63</v>
      </c>
      <c r="E209" s="13"/>
      <c r="F209" s="29">
        <f>+F213+F216</f>
        <v>295000</v>
      </c>
      <c r="G209" s="29">
        <f>+G213+G216</f>
        <v>295000</v>
      </c>
      <c r="H209" s="29">
        <f>+H213+H216</f>
        <v>0</v>
      </c>
      <c r="I209" s="129"/>
    </row>
    <row r="210" spans="1:9" ht="12.75">
      <c r="A210" s="10"/>
      <c r="B210" s="10"/>
      <c r="C210" s="10">
        <v>2010</v>
      </c>
      <c r="D210" s="6" t="s">
        <v>59</v>
      </c>
      <c r="E210" s="13"/>
      <c r="F210" s="69"/>
      <c r="G210" s="110"/>
      <c r="H210" s="123"/>
      <c r="I210" s="129"/>
    </row>
    <row r="211" spans="1:9" ht="12.75">
      <c r="A211" s="10"/>
      <c r="B211" s="10"/>
      <c r="C211" s="10"/>
      <c r="D211" s="6" t="s">
        <v>163</v>
      </c>
      <c r="E211" s="13"/>
      <c r="F211" s="69"/>
      <c r="G211" s="110"/>
      <c r="H211" s="123"/>
      <c r="I211" s="129"/>
    </row>
    <row r="212" spans="1:9" ht="12.75">
      <c r="A212" s="10"/>
      <c r="B212" s="10"/>
      <c r="C212" s="10"/>
      <c r="D212" s="6" t="s">
        <v>64</v>
      </c>
      <c r="E212" s="13"/>
      <c r="F212" s="69"/>
      <c r="G212" s="110"/>
      <c r="H212" s="123"/>
      <c r="I212" s="129"/>
    </row>
    <row r="213" spans="1:9" ht="12.75">
      <c r="A213" s="71"/>
      <c r="B213" s="10"/>
      <c r="C213" s="10"/>
      <c r="D213" s="6" t="s">
        <v>60</v>
      </c>
      <c r="E213" s="13"/>
      <c r="F213" s="69">
        <v>134000</v>
      </c>
      <c r="G213" s="110">
        <f>F213</f>
        <v>134000</v>
      </c>
      <c r="H213" s="123">
        <v>0</v>
      </c>
      <c r="I213" s="129"/>
    </row>
    <row r="214" spans="1:9" ht="12.75">
      <c r="A214" s="71"/>
      <c r="B214" s="10"/>
      <c r="C214" s="10">
        <v>2030</v>
      </c>
      <c r="D214" s="6" t="s">
        <v>59</v>
      </c>
      <c r="E214" s="13"/>
      <c r="F214" s="69"/>
      <c r="G214" s="110"/>
      <c r="H214" s="123"/>
      <c r="I214" s="129"/>
    </row>
    <row r="215" spans="1:9" ht="12.75">
      <c r="A215" s="71"/>
      <c r="B215" s="10"/>
      <c r="C215" s="10"/>
      <c r="D215" s="6" t="s">
        <v>120</v>
      </c>
      <c r="E215" s="13"/>
      <c r="F215" s="69"/>
      <c r="G215" s="110"/>
      <c r="H215" s="123"/>
      <c r="I215" s="129"/>
    </row>
    <row r="216" spans="1:9" ht="12.75">
      <c r="A216" s="90"/>
      <c r="B216" s="50"/>
      <c r="C216" s="90"/>
      <c r="D216" s="92" t="s">
        <v>139</v>
      </c>
      <c r="E216" s="57"/>
      <c r="F216" s="69">
        <v>161000</v>
      </c>
      <c r="G216" s="110">
        <f>F216</f>
        <v>161000</v>
      </c>
      <c r="H216" s="123">
        <v>0</v>
      </c>
      <c r="I216" s="129"/>
    </row>
    <row r="217" spans="1:9" ht="12.75">
      <c r="A217" s="63"/>
      <c r="B217" s="9">
        <v>85219</v>
      </c>
      <c r="C217" s="7"/>
      <c r="D217" s="8" t="s">
        <v>27</v>
      </c>
      <c r="E217" s="13"/>
      <c r="F217" s="29">
        <f>SUM(F218:F222)</f>
        <v>108520</v>
      </c>
      <c r="G217" s="29">
        <f>SUM(G218:G222)</f>
        <v>108520</v>
      </c>
      <c r="H217" s="29">
        <f>SUM(H218:H222)</f>
        <v>0</v>
      </c>
      <c r="I217" s="129"/>
    </row>
    <row r="218" spans="1:9" ht="12.75">
      <c r="A218" s="63"/>
      <c r="B218" s="10"/>
      <c r="C218" s="10" t="s">
        <v>104</v>
      </c>
      <c r="D218" s="6" t="s">
        <v>54</v>
      </c>
      <c r="E218" s="13"/>
      <c r="F218" s="69">
        <v>400</v>
      </c>
      <c r="G218" s="110">
        <f>F218</f>
        <v>400</v>
      </c>
      <c r="H218" s="123">
        <v>0</v>
      </c>
      <c r="I218" s="129"/>
    </row>
    <row r="219" spans="1:9" ht="12.75">
      <c r="A219" s="63"/>
      <c r="B219" s="10"/>
      <c r="C219" s="10" t="s">
        <v>96</v>
      </c>
      <c r="D219" s="6" t="s">
        <v>40</v>
      </c>
      <c r="E219" s="13"/>
      <c r="F219" s="69">
        <v>120</v>
      </c>
      <c r="G219" s="110">
        <f>F219</f>
        <v>120</v>
      </c>
      <c r="H219" s="123">
        <v>0</v>
      </c>
      <c r="I219" s="129"/>
    </row>
    <row r="220" spans="1:9" ht="12.75">
      <c r="A220" s="63"/>
      <c r="B220" s="10"/>
      <c r="C220" s="10">
        <v>2030</v>
      </c>
      <c r="D220" s="6" t="s">
        <v>59</v>
      </c>
      <c r="E220" s="13"/>
      <c r="F220" s="69"/>
      <c r="G220" s="110"/>
      <c r="H220" s="123"/>
      <c r="I220" s="129"/>
    </row>
    <row r="221" spans="1:9" ht="12.75">
      <c r="A221" s="63"/>
      <c r="B221" s="10"/>
      <c r="C221" s="10"/>
      <c r="D221" s="6" t="s">
        <v>120</v>
      </c>
      <c r="E221" s="13"/>
      <c r="F221" s="69"/>
      <c r="G221" s="110"/>
      <c r="H221" s="123"/>
      <c r="I221" s="129"/>
    </row>
    <row r="222" spans="1:9" ht="12.75">
      <c r="A222" s="63"/>
      <c r="B222" s="50"/>
      <c r="C222" s="50"/>
      <c r="D222" s="6" t="s">
        <v>62</v>
      </c>
      <c r="E222" s="13"/>
      <c r="F222" s="69">
        <v>108000</v>
      </c>
      <c r="G222" s="110">
        <f>F222</f>
        <v>108000</v>
      </c>
      <c r="H222" s="123">
        <v>0</v>
      </c>
      <c r="I222" s="129"/>
    </row>
    <row r="223" spans="1:9" ht="12.75">
      <c r="A223" s="63"/>
      <c r="B223" s="9">
        <v>85228</v>
      </c>
      <c r="C223" s="7"/>
      <c r="D223" s="8" t="s">
        <v>24</v>
      </c>
      <c r="E223" s="13"/>
      <c r="F223" s="69"/>
      <c r="G223" s="110"/>
      <c r="H223" s="123"/>
      <c r="I223" s="129"/>
    </row>
    <row r="224" spans="1:9" ht="12.75">
      <c r="A224" s="63"/>
      <c r="B224" s="7"/>
      <c r="C224" s="7"/>
      <c r="D224" s="8" t="s">
        <v>25</v>
      </c>
      <c r="E224" s="13"/>
      <c r="F224" s="29">
        <f>SUM(F225:F229)</f>
        <v>51000</v>
      </c>
      <c r="G224" s="29">
        <f>SUM(G225:G229)</f>
        <v>51000</v>
      </c>
      <c r="H224" s="29">
        <f>SUM(H225:H229)</f>
        <v>0</v>
      </c>
      <c r="I224" s="129"/>
    </row>
    <row r="225" spans="1:9" ht="12.75">
      <c r="A225" s="63"/>
      <c r="B225" s="10"/>
      <c r="C225" s="10" t="s">
        <v>103</v>
      </c>
      <c r="D225" s="6" t="s">
        <v>5</v>
      </c>
      <c r="E225" s="13"/>
      <c r="F225" s="69">
        <v>12000</v>
      </c>
      <c r="G225" s="110">
        <f>F225</f>
        <v>12000</v>
      </c>
      <c r="H225" s="123">
        <v>0</v>
      </c>
      <c r="I225" s="129"/>
    </row>
    <row r="226" spans="1:9" ht="12.75">
      <c r="A226" s="63"/>
      <c r="B226" s="10"/>
      <c r="C226" s="10">
        <v>2010</v>
      </c>
      <c r="D226" s="6" t="s">
        <v>59</v>
      </c>
      <c r="E226" s="13"/>
      <c r="F226" s="69"/>
      <c r="G226" s="110"/>
      <c r="H226" s="123"/>
      <c r="I226" s="129"/>
    </row>
    <row r="227" spans="1:9" ht="12.75">
      <c r="A227" s="63"/>
      <c r="B227" s="10"/>
      <c r="C227" s="10"/>
      <c r="D227" s="6" t="s">
        <v>163</v>
      </c>
      <c r="E227" s="13"/>
      <c r="F227" s="69"/>
      <c r="G227" s="110"/>
      <c r="H227" s="123"/>
      <c r="I227" s="129"/>
    </row>
    <row r="228" spans="1:9" ht="12.75">
      <c r="A228" s="63"/>
      <c r="B228" s="10"/>
      <c r="C228" s="10"/>
      <c r="D228" s="6" t="s">
        <v>64</v>
      </c>
      <c r="E228" s="13"/>
      <c r="F228" s="69"/>
      <c r="G228" s="110"/>
      <c r="H228" s="123"/>
      <c r="I228" s="129"/>
    </row>
    <row r="229" spans="1:9" ht="12.75">
      <c r="A229" s="63"/>
      <c r="B229" s="10"/>
      <c r="C229" s="10"/>
      <c r="D229" s="6" t="s">
        <v>60</v>
      </c>
      <c r="E229" s="13"/>
      <c r="F229" s="69">
        <v>39000</v>
      </c>
      <c r="G229" s="110">
        <f>F229</f>
        <v>39000</v>
      </c>
      <c r="H229" s="123">
        <v>0</v>
      </c>
      <c r="I229" s="129"/>
    </row>
    <row r="230" spans="1:9" ht="12.75">
      <c r="A230" s="7"/>
      <c r="B230" s="9">
        <v>85295</v>
      </c>
      <c r="C230" s="7"/>
      <c r="D230" s="8" t="s">
        <v>3</v>
      </c>
      <c r="E230" s="13"/>
      <c r="F230" s="29">
        <f>SUM(F231:F233)</f>
        <v>51000</v>
      </c>
      <c r="G230" s="29">
        <f>SUM(G231:G233)</f>
        <v>51000</v>
      </c>
      <c r="H230" s="29">
        <f>SUM(H231:H233)</f>
        <v>0</v>
      </c>
      <c r="I230" s="129"/>
    </row>
    <row r="231" spans="1:9" ht="12.75">
      <c r="A231" s="10"/>
      <c r="B231" s="10"/>
      <c r="C231" s="10">
        <v>2030</v>
      </c>
      <c r="D231" s="6" t="s">
        <v>59</v>
      </c>
      <c r="E231" s="13"/>
      <c r="F231" s="69"/>
      <c r="G231" s="110"/>
      <c r="H231" s="123"/>
      <c r="I231" s="129"/>
    </row>
    <row r="232" spans="1:9" ht="12.75">
      <c r="A232" s="10"/>
      <c r="B232" s="10"/>
      <c r="C232" s="10"/>
      <c r="D232" s="6" t="s">
        <v>120</v>
      </c>
      <c r="E232" s="13"/>
      <c r="F232" s="69"/>
      <c r="G232" s="110"/>
      <c r="H232" s="123"/>
      <c r="I232" s="129"/>
    </row>
    <row r="233" spans="1:9" ht="12.75">
      <c r="A233" s="10"/>
      <c r="B233" s="10"/>
      <c r="C233" s="10"/>
      <c r="D233" s="6" t="s">
        <v>140</v>
      </c>
      <c r="E233" s="13"/>
      <c r="F233" s="69">
        <v>51000</v>
      </c>
      <c r="G233" s="110">
        <f>F233</f>
        <v>51000</v>
      </c>
      <c r="H233" s="123">
        <v>0</v>
      </c>
      <c r="I233" s="129"/>
    </row>
    <row r="234" spans="1:9" ht="12.75">
      <c r="A234" s="10"/>
      <c r="B234" s="10"/>
      <c r="C234" s="10"/>
      <c r="D234" s="6"/>
      <c r="E234" s="13"/>
      <c r="F234" s="69"/>
      <c r="G234" s="110"/>
      <c r="H234" s="123"/>
      <c r="I234" s="129"/>
    </row>
    <row r="235" spans="1:68" s="14" customFormat="1" ht="15">
      <c r="A235" s="60">
        <v>854</v>
      </c>
      <c r="B235" s="60"/>
      <c r="C235" s="60"/>
      <c r="D235" s="5" t="s">
        <v>21</v>
      </c>
      <c r="E235" s="43"/>
      <c r="F235" s="30"/>
      <c r="G235" s="118"/>
      <c r="H235" s="127"/>
      <c r="I235" s="139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  <c r="BG235" s="40"/>
      <c r="BH235" s="40"/>
      <c r="BI235" s="40"/>
      <c r="BJ235" s="40"/>
      <c r="BK235" s="40"/>
      <c r="BL235" s="40"/>
      <c r="BM235" s="40"/>
      <c r="BN235" s="40"/>
      <c r="BO235" s="40"/>
      <c r="BP235" s="40"/>
    </row>
    <row r="236" spans="1:68" s="14" customFormat="1" ht="15">
      <c r="A236" s="5"/>
      <c r="B236" s="5"/>
      <c r="C236" s="5"/>
      <c r="D236" s="5" t="s">
        <v>22</v>
      </c>
      <c r="E236" s="43" t="e">
        <f>#REF!+E239+#REF!+#REF!</f>
        <v>#REF!</v>
      </c>
      <c r="F236" s="30">
        <f>F239</f>
        <v>65000</v>
      </c>
      <c r="G236" s="30">
        <f>G239</f>
        <v>65000</v>
      </c>
      <c r="H236" s="30">
        <f>H239</f>
        <v>0</v>
      </c>
      <c r="I236" s="139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  <c r="BH236" s="40"/>
      <c r="BI236" s="40"/>
      <c r="BJ236" s="40"/>
      <c r="BK236" s="40"/>
      <c r="BL236" s="40"/>
      <c r="BM236" s="40"/>
      <c r="BN236" s="40"/>
      <c r="BO236" s="40"/>
      <c r="BP236" s="40"/>
    </row>
    <row r="237" spans="1:68" s="1" customFormat="1" ht="12.75">
      <c r="A237" s="9"/>
      <c r="B237" s="9">
        <v>85412</v>
      </c>
      <c r="C237" s="9"/>
      <c r="D237" s="8" t="s">
        <v>23</v>
      </c>
      <c r="E237" s="11"/>
      <c r="F237" s="29"/>
      <c r="G237" s="29"/>
      <c r="H237" s="29"/>
      <c r="I237" s="136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  <c r="BH237" s="38"/>
      <c r="BI237" s="38"/>
      <c r="BJ237" s="38"/>
      <c r="BK237" s="38"/>
      <c r="BL237" s="38"/>
      <c r="BM237" s="38"/>
      <c r="BN237" s="38"/>
      <c r="BO237" s="38"/>
      <c r="BP237" s="38"/>
    </row>
    <row r="238" spans="1:68" s="1" customFormat="1" ht="12.75">
      <c r="A238" s="9"/>
      <c r="B238" s="9"/>
      <c r="C238" s="9"/>
      <c r="D238" s="8" t="s">
        <v>85</v>
      </c>
      <c r="E238" s="11"/>
      <c r="F238" s="29"/>
      <c r="G238" s="29"/>
      <c r="H238" s="29"/>
      <c r="I238" s="136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  <c r="BK238" s="38"/>
      <c r="BL238" s="38"/>
      <c r="BM238" s="38"/>
      <c r="BN238" s="38"/>
      <c r="BO238" s="38"/>
      <c r="BP238" s="38"/>
    </row>
    <row r="239" spans="1:68" s="1" customFormat="1" ht="12.75">
      <c r="A239" s="9"/>
      <c r="B239" s="9"/>
      <c r="C239" s="9"/>
      <c r="D239" s="8" t="s">
        <v>95</v>
      </c>
      <c r="E239" s="11" t="e">
        <f>E244</f>
        <v>#REF!</v>
      </c>
      <c r="F239" s="29">
        <f>+F243+F244</f>
        <v>65000</v>
      </c>
      <c r="G239" s="29">
        <f>+G243+G244</f>
        <v>65000</v>
      </c>
      <c r="H239" s="29">
        <f>+H243+H244</f>
        <v>0</v>
      </c>
      <c r="I239" s="136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  <c r="BD239" s="38"/>
      <c r="BE239" s="38"/>
      <c r="BF239" s="38"/>
      <c r="BG239" s="38"/>
      <c r="BH239" s="38"/>
      <c r="BI239" s="38"/>
      <c r="BJ239" s="38"/>
      <c r="BK239" s="38"/>
      <c r="BL239" s="38"/>
      <c r="BM239" s="38"/>
      <c r="BN239" s="38"/>
      <c r="BO239" s="38"/>
      <c r="BP239" s="38"/>
    </row>
    <row r="240" spans="1:68" s="17" customFormat="1" ht="12.75">
      <c r="A240" s="10"/>
      <c r="B240" s="10"/>
      <c r="C240" s="10" t="s">
        <v>100</v>
      </c>
      <c r="D240" s="6" t="s">
        <v>43</v>
      </c>
      <c r="E240" s="13"/>
      <c r="F240" s="69"/>
      <c r="G240" s="111"/>
      <c r="H240" s="124"/>
      <c r="I240" s="138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9"/>
    </row>
    <row r="241" spans="1:68" s="17" customFormat="1" ht="12.75">
      <c r="A241" s="63"/>
      <c r="B241" s="63"/>
      <c r="C241" s="63"/>
      <c r="D241" s="82" t="s">
        <v>88</v>
      </c>
      <c r="E241" s="13"/>
      <c r="F241" s="69"/>
      <c r="G241" s="111"/>
      <c r="H241" s="124"/>
      <c r="I241" s="138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39"/>
    </row>
    <row r="242" spans="1:68" s="17" customFormat="1" ht="12.75">
      <c r="A242" s="63"/>
      <c r="B242" s="63"/>
      <c r="C242" s="63"/>
      <c r="D242" s="6" t="s">
        <v>89</v>
      </c>
      <c r="E242" s="13"/>
      <c r="F242" s="69"/>
      <c r="G242" s="111"/>
      <c r="H242" s="124"/>
      <c r="I242" s="138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9"/>
    </row>
    <row r="243" spans="1:68" s="17" customFormat="1" ht="12.75">
      <c r="A243" s="63"/>
      <c r="B243" s="63"/>
      <c r="C243" s="63"/>
      <c r="D243" s="6" t="s">
        <v>90</v>
      </c>
      <c r="E243" s="13"/>
      <c r="F243" s="69">
        <v>55000</v>
      </c>
      <c r="G243" s="111">
        <f>F243</f>
        <v>55000</v>
      </c>
      <c r="H243" s="124">
        <v>0</v>
      </c>
      <c r="I243" s="138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39"/>
    </row>
    <row r="244" spans="1:9" ht="12.75">
      <c r="A244" s="143"/>
      <c r="B244" s="143"/>
      <c r="C244" s="143" t="s">
        <v>103</v>
      </c>
      <c r="D244" s="49" t="s">
        <v>5</v>
      </c>
      <c r="E244" s="147" t="e">
        <f>SUM(#REF!)</f>
        <v>#REF!</v>
      </c>
      <c r="F244" s="98">
        <v>10000</v>
      </c>
      <c r="G244" s="148">
        <f>F244</f>
        <v>10000</v>
      </c>
      <c r="H244" s="148">
        <v>0</v>
      </c>
      <c r="I244" s="129"/>
    </row>
    <row r="245" spans="1:8" s="21" customFormat="1" ht="12.75">
      <c r="A245" s="66"/>
      <c r="B245" s="66"/>
      <c r="C245" s="66"/>
      <c r="D245" s="41"/>
      <c r="E245" s="57"/>
      <c r="F245" s="26"/>
      <c r="G245" s="113"/>
      <c r="H245" s="113"/>
    </row>
    <row r="246" spans="1:8" s="21" customFormat="1" ht="12.75">
      <c r="A246" s="66"/>
      <c r="B246" s="66"/>
      <c r="C246" s="66"/>
      <c r="D246" s="41"/>
      <c r="E246" s="57"/>
      <c r="F246" s="26"/>
      <c r="G246" s="113"/>
      <c r="H246" s="113"/>
    </row>
    <row r="247" spans="1:8" s="21" customFormat="1" ht="12.75">
      <c r="A247" s="66"/>
      <c r="B247" s="66"/>
      <c r="C247" s="66"/>
      <c r="D247" s="41"/>
      <c r="E247" s="57"/>
      <c r="F247" s="26"/>
      <c r="G247" s="113"/>
      <c r="H247" s="113"/>
    </row>
    <row r="248" spans="1:8" s="21" customFormat="1" ht="12.75">
      <c r="A248" s="146"/>
      <c r="B248" s="146"/>
      <c r="C248" s="146"/>
      <c r="D248" s="105"/>
      <c r="E248" s="144"/>
      <c r="F248" s="44"/>
      <c r="G248" s="114"/>
      <c r="H248" s="114"/>
    </row>
    <row r="249" spans="1:9" ht="12.75">
      <c r="A249" s="87" t="s">
        <v>154</v>
      </c>
      <c r="B249" s="6" t="s">
        <v>160</v>
      </c>
      <c r="C249" s="6"/>
      <c r="D249" s="6"/>
      <c r="E249" s="144" t="s">
        <v>77</v>
      </c>
      <c r="F249" s="145" t="s">
        <v>174</v>
      </c>
      <c r="G249" s="149" t="s">
        <v>190</v>
      </c>
      <c r="H249" s="150"/>
      <c r="I249" s="129"/>
    </row>
    <row r="250" spans="1:9" ht="12.75">
      <c r="A250" s="6"/>
      <c r="B250" s="6" t="s">
        <v>161</v>
      </c>
      <c r="C250" s="6" t="s">
        <v>162</v>
      </c>
      <c r="D250" s="48" t="s">
        <v>159</v>
      </c>
      <c r="E250" s="57" t="s">
        <v>78</v>
      </c>
      <c r="F250" s="107" t="s">
        <v>175</v>
      </c>
      <c r="G250" s="115" t="s">
        <v>191</v>
      </c>
      <c r="H250" s="120" t="s">
        <v>191</v>
      </c>
      <c r="I250" s="129"/>
    </row>
    <row r="251" spans="1:9" ht="12.75">
      <c r="A251" s="49"/>
      <c r="B251" s="49"/>
      <c r="C251" s="49"/>
      <c r="D251" s="49"/>
      <c r="E251" s="58"/>
      <c r="F251" s="108"/>
      <c r="G251" s="116" t="s">
        <v>192</v>
      </c>
      <c r="H251" s="121" t="s">
        <v>193</v>
      </c>
      <c r="I251" s="129"/>
    </row>
    <row r="252" spans="1:68" s="85" customFormat="1" ht="12.75">
      <c r="A252" s="83">
        <v>1</v>
      </c>
      <c r="B252" s="59">
        <v>2</v>
      </c>
      <c r="C252" s="59">
        <v>3</v>
      </c>
      <c r="D252" s="59">
        <v>4</v>
      </c>
      <c r="E252" s="59">
        <v>6</v>
      </c>
      <c r="F252" s="100">
        <v>5</v>
      </c>
      <c r="G252" s="141">
        <v>6</v>
      </c>
      <c r="H252" s="142">
        <v>7</v>
      </c>
      <c r="I252" s="130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84"/>
      <c r="AA252" s="84"/>
      <c r="AB252" s="84"/>
      <c r="AC252" s="84"/>
      <c r="AD252" s="84"/>
      <c r="AE252" s="84"/>
      <c r="AF252" s="84"/>
      <c r="AG252" s="84"/>
      <c r="AH252" s="84"/>
      <c r="AI252" s="84"/>
      <c r="AJ252" s="84"/>
      <c r="AK252" s="84"/>
      <c r="AL252" s="84"/>
      <c r="AM252" s="84"/>
      <c r="AN252" s="84"/>
      <c r="AO252" s="84"/>
      <c r="AP252" s="84"/>
      <c r="AQ252" s="84"/>
      <c r="AR252" s="84"/>
      <c r="AS252" s="84"/>
      <c r="AT252" s="84"/>
      <c r="AU252" s="84"/>
      <c r="AV252" s="84"/>
      <c r="AW252" s="84"/>
      <c r="AX252" s="84"/>
      <c r="AY252" s="84"/>
      <c r="AZ252" s="84"/>
      <c r="BA252" s="84"/>
      <c r="BB252" s="84"/>
      <c r="BC252" s="84"/>
      <c r="BD252" s="84"/>
      <c r="BE252" s="84"/>
      <c r="BF252" s="84"/>
      <c r="BG252" s="84"/>
      <c r="BH252" s="84"/>
      <c r="BI252" s="84"/>
      <c r="BJ252" s="84"/>
      <c r="BK252" s="84"/>
      <c r="BL252" s="84"/>
      <c r="BM252" s="84"/>
      <c r="BN252" s="84"/>
      <c r="BO252" s="84"/>
      <c r="BP252" s="84"/>
    </row>
    <row r="253" spans="1:68" s="2" customFormat="1" ht="15">
      <c r="A253" s="60">
        <v>900</v>
      </c>
      <c r="B253" s="60"/>
      <c r="C253" s="60"/>
      <c r="D253" s="5" t="s">
        <v>0</v>
      </c>
      <c r="E253" s="43"/>
      <c r="F253" s="30"/>
      <c r="G253" s="117"/>
      <c r="H253" s="125"/>
      <c r="I253" s="131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  <c r="BH253" s="35"/>
      <c r="BI253" s="35"/>
      <c r="BJ253" s="35"/>
      <c r="BK253" s="35"/>
      <c r="BL253" s="35"/>
      <c r="BM253" s="35"/>
      <c r="BN253" s="35"/>
      <c r="BO253" s="35"/>
      <c r="BP253" s="35"/>
    </row>
    <row r="254" spans="1:68" s="2" customFormat="1" ht="15">
      <c r="A254" s="60"/>
      <c r="B254" s="60"/>
      <c r="C254" s="60"/>
      <c r="D254" s="5" t="s">
        <v>19</v>
      </c>
      <c r="E254" s="43" t="e">
        <f>#REF!+#REF!+#REF!</f>
        <v>#REF!</v>
      </c>
      <c r="F254" s="30">
        <f>F256</f>
        <v>1500</v>
      </c>
      <c r="G254" s="30">
        <f>G256</f>
        <v>1500</v>
      </c>
      <c r="H254" s="30">
        <f>H256</f>
        <v>0</v>
      </c>
      <c r="I254" s="131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  <c r="BG254" s="35"/>
      <c r="BH254" s="35"/>
      <c r="BI254" s="35"/>
      <c r="BJ254" s="35"/>
      <c r="BK254" s="35"/>
      <c r="BL254" s="35"/>
      <c r="BM254" s="35"/>
      <c r="BN254" s="35"/>
      <c r="BO254" s="35"/>
      <c r="BP254" s="35"/>
    </row>
    <row r="255" spans="1:68" s="25" customFormat="1" ht="12.75">
      <c r="A255" s="24"/>
      <c r="B255" s="24">
        <v>90020</v>
      </c>
      <c r="C255" s="24"/>
      <c r="D255" s="12" t="s">
        <v>155</v>
      </c>
      <c r="E255" s="11"/>
      <c r="F255" s="29"/>
      <c r="G255" s="29"/>
      <c r="H255" s="29"/>
      <c r="I255" s="140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</row>
    <row r="256" spans="1:68" s="1" customFormat="1" ht="12.75">
      <c r="A256" s="24"/>
      <c r="B256" s="24"/>
      <c r="C256" s="24"/>
      <c r="D256" s="8" t="s">
        <v>156</v>
      </c>
      <c r="E256" s="11"/>
      <c r="F256" s="29">
        <f>F257</f>
        <v>1500</v>
      </c>
      <c r="G256" s="29">
        <f>G257</f>
        <v>1500</v>
      </c>
      <c r="H256" s="29">
        <f>H257</f>
        <v>0</v>
      </c>
      <c r="I256" s="136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8"/>
      <c r="BF256" s="38"/>
      <c r="BG256" s="38"/>
      <c r="BH256" s="38"/>
      <c r="BI256" s="38"/>
      <c r="BJ256" s="38"/>
      <c r="BK256" s="38"/>
      <c r="BL256" s="38"/>
      <c r="BM256" s="38"/>
      <c r="BN256" s="38"/>
      <c r="BO256" s="38"/>
      <c r="BP256" s="38"/>
    </row>
    <row r="257" spans="1:68" s="15" customFormat="1" ht="12.75">
      <c r="A257" s="10"/>
      <c r="B257" s="10"/>
      <c r="C257" s="10" t="s">
        <v>152</v>
      </c>
      <c r="D257" s="54" t="s">
        <v>153</v>
      </c>
      <c r="E257" s="13"/>
      <c r="F257" s="69">
        <v>1500</v>
      </c>
      <c r="G257" s="23">
        <f>F257</f>
        <v>1500</v>
      </c>
      <c r="H257" s="69">
        <v>0</v>
      </c>
      <c r="I257" s="137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F257" s="36"/>
      <c r="BG257" s="36"/>
      <c r="BH257" s="36"/>
      <c r="BI257" s="36"/>
      <c r="BJ257" s="36"/>
      <c r="BK257" s="36"/>
      <c r="BL257" s="36"/>
      <c r="BM257" s="36"/>
      <c r="BN257" s="36"/>
      <c r="BO257" s="36"/>
      <c r="BP257" s="36"/>
    </row>
    <row r="258" spans="1:68" s="15" customFormat="1" ht="12.75">
      <c r="A258" s="10"/>
      <c r="B258" s="89"/>
      <c r="C258" s="10"/>
      <c r="D258" s="41"/>
      <c r="E258" s="13"/>
      <c r="F258" s="99"/>
      <c r="G258" s="119"/>
      <c r="H258" s="128"/>
      <c r="I258" s="137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36"/>
      <c r="BG258" s="36"/>
      <c r="BH258" s="36"/>
      <c r="BI258" s="36"/>
      <c r="BJ258" s="36"/>
      <c r="BK258" s="36"/>
      <c r="BL258" s="36"/>
      <c r="BM258" s="36"/>
      <c r="BN258" s="36"/>
      <c r="BO258" s="36"/>
      <c r="BP258" s="36"/>
    </row>
    <row r="259" spans="1:68" s="4" customFormat="1" ht="12.75">
      <c r="A259" s="32"/>
      <c r="B259" s="93"/>
      <c r="C259" s="32"/>
      <c r="D259" s="33" t="s">
        <v>2</v>
      </c>
      <c r="E259" s="34" t="e">
        <f>#REF!+E254+E236+#REF!+E149+#REF!+E90+E85+E77+E52+#REF!+E22+#REF!+E13+#REF!</f>
        <v>#REF!</v>
      </c>
      <c r="F259" s="104">
        <f>F254+F236+F191+F149+F142+F90+F85+F77+F52+F49+F22+F17+F13</f>
        <v>64516156.870000005</v>
      </c>
      <c r="G259" s="104">
        <f>G254+G236+G191+G149+G142+G90+G85+G77+G52+G49+G22+G17+G13</f>
        <v>21828491.810000002</v>
      </c>
      <c r="H259" s="104">
        <f>H254+H236+H191+H149+H142+H90+H85+H77+H52+H49+H22+H17+H13</f>
        <v>42687665.06</v>
      </c>
      <c r="I259" s="52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/>
      <c r="BP259" s="41"/>
    </row>
    <row r="260" spans="1:5" ht="12.75">
      <c r="A260" s="41"/>
      <c r="B260" s="41"/>
      <c r="C260" s="41"/>
      <c r="D260" s="41"/>
      <c r="E260" s="57"/>
    </row>
    <row r="261" spans="1:5" ht="12.75">
      <c r="A261" s="41"/>
      <c r="B261" s="41"/>
      <c r="C261" s="41"/>
      <c r="D261" s="41"/>
      <c r="E261" s="57"/>
    </row>
    <row r="262" spans="1:5" ht="12.75">
      <c r="A262" s="41"/>
      <c r="B262" s="41"/>
      <c r="C262" s="41"/>
      <c r="D262" s="41"/>
      <c r="E262" s="57"/>
    </row>
    <row r="263" spans="1:5" ht="12.75">
      <c r="A263" s="41"/>
      <c r="B263" s="41"/>
      <c r="C263" s="41"/>
      <c r="D263" s="41"/>
      <c r="E263" s="57"/>
    </row>
    <row r="264" spans="1:5" ht="12.75">
      <c r="A264" s="41"/>
      <c r="B264" s="41"/>
      <c r="C264" s="41"/>
      <c r="D264" s="41"/>
      <c r="E264" s="57"/>
    </row>
    <row r="265" spans="1:5" ht="12.75">
      <c r="A265" s="41"/>
      <c r="B265" s="41"/>
      <c r="C265" s="41"/>
      <c r="D265" s="41"/>
      <c r="E265" s="57"/>
    </row>
    <row r="266" spans="1:5" ht="12.75">
      <c r="A266" s="41"/>
      <c r="B266" s="41"/>
      <c r="C266" s="41"/>
      <c r="D266" s="41"/>
      <c r="E266" s="57"/>
    </row>
    <row r="267" spans="1:5" ht="12.75">
      <c r="A267" s="41"/>
      <c r="B267" s="41"/>
      <c r="C267" s="41"/>
      <c r="D267" s="41"/>
      <c r="E267" s="57"/>
    </row>
    <row r="268" spans="1:5" ht="12.75">
      <c r="A268" s="41"/>
      <c r="B268" s="41"/>
      <c r="C268" s="41"/>
      <c r="D268" s="41"/>
      <c r="E268" s="57"/>
    </row>
    <row r="269" spans="1:5" ht="12.75">
      <c r="A269" s="41"/>
      <c r="B269" s="41"/>
      <c r="C269" s="41"/>
      <c r="D269" s="41"/>
      <c r="E269" s="57"/>
    </row>
    <row r="270" spans="1:5" ht="12.75">
      <c r="A270" s="41"/>
      <c r="B270" s="41"/>
      <c r="C270" s="41"/>
      <c r="D270" s="41"/>
      <c r="E270" s="57"/>
    </row>
    <row r="271" spans="1:5" ht="12.75">
      <c r="A271" s="41"/>
      <c r="B271" s="41"/>
      <c r="C271" s="41"/>
      <c r="D271" s="41"/>
      <c r="E271" s="57"/>
    </row>
    <row r="272" spans="1:5" ht="12.75">
      <c r="A272" s="41"/>
      <c r="B272" s="41"/>
      <c r="C272" s="41"/>
      <c r="D272" s="41"/>
      <c r="E272" s="57"/>
    </row>
    <row r="273" spans="1:5" ht="12.75">
      <c r="A273" s="41"/>
      <c r="B273" s="41"/>
      <c r="C273" s="41"/>
      <c r="D273" s="41"/>
      <c r="E273" s="57"/>
    </row>
    <row r="274" spans="1:5" ht="12.75">
      <c r="A274" s="41"/>
      <c r="B274" s="41"/>
      <c r="C274" s="41"/>
      <c r="D274" s="41"/>
      <c r="E274" s="57"/>
    </row>
    <row r="275" spans="1:5" ht="12.75">
      <c r="A275" s="41"/>
      <c r="B275" s="41"/>
      <c r="C275" s="41"/>
      <c r="D275" s="41"/>
      <c r="E275" s="57"/>
    </row>
    <row r="276" spans="1:5" ht="12.75">
      <c r="A276" s="41"/>
      <c r="B276" s="41"/>
      <c r="C276" s="41"/>
      <c r="D276" s="41"/>
      <c r="E276" s="57"/>
    </row>
    <row r="277" spans="1:5" ht="12.75">
      <c r="A277" s="41"/>
      <c r="B277" s="41"/>
      <c r="C277" s="41"/>
      <c r="D277" s="41"/>
      <c r="E277" s="57"/>
    </row>
    <row r="278" spans="1:5" ht="12.75">
      <c r="A278" s="41"/>
      <c r="B278" s="41"/>
      <c r="C278" s="41"/>
      <c r="D278" s="41"/>
      <c r="E278" s="57"/>
    </row>
    <row r="279" spans="1:5" ht="12.75">
      <c r="A279" s="41"/>
      <c r="B279" s="41"/>
      <c r="C279" s="41"/>
      <c r="D279" s="41"/>
      <c r="E279" s="57"/>
    </row>
    <row r="280" spans="1:5" ht="12.75">
      <c r="A280" s="41"/>
      <c r="B280" s="41"/>
      <c r="C280" s="41"/>
      <c r="D280" s="41"/>
      <c r="E280" s="57"/>
    </row>
    <row r="281" spans="1:5" ht="12.75">
      <c r="A281" s="41"/>
      <c r="B281" s="41"/>
      <c r="C281" s="41"/>
      <c r="D281" s="41"/>
      <c r="E281" s="57"/>
    </row>
    <row r="282" spans="1:5" ht="12.75">
      <c r="A282" s="41"/>
      <c r="B282" s="41"/>
      <c r="C282" s="41"/>
      <c r="D282" s="41"/>
      <c r="E282" s="57"/>
    </row>
    <row r="283" spans="1:5" ht="12.75">
      <c r="A283" s="41"/>
      <c r="B283" s="41"/>
      <c r="C283" s="41"/>
      <c r="D283" s="41"/>
      <c r="E283" s="57"/>
    </row>
    <row r="284" spans="1:5" ht="12.75">
      <c r="A284" s="41"/>
      <c r="B284" s="41"/>
      <c r="C284" s="41"/>
      <c r="D284" s="41"/>
      <c r="E284" s="57"/>
    </row>
    <row r="285" spans="1:5" ht="12.75">
      <c r="A285" s="41"/>
      <c r="B285" s="41"/>
      <c r="C285" s="41"/>
      <c r="D285" s="41"/>
      <c r="E285" s="57"/>
    </row>
    <row r="286" spans="1:5" ht="12.75">
      <c r="A286" s="41"/>
      <c r="B286" s="41"/>
      <c r="C286" s="41"/>
      <c r="D286" s="41"/>
      <c r="E286" s="57"/>
    </row>
    <row r="287" spans="1:5" ht="12.75">
      <c r="A287" s="41"/>
      <c r="B287" s="41"/>
      <c r="C287" s="41"/>
      <c r="D287" s="41"/>
      <c r="E287" s="57"/>
    </row>
    <row r="288" spans="1:5" ht="12.75">
      <c r="A288" s="41"/>
      <c r="B288" s="41"/>
      <c r="C288" s="41"/>
      <c r="D288" s="41"/>
      <c r="E288" s="57"/>
    </row>
    <row r="289" spans="1:5" ht="12.75">
      <c r="A289" s="41"/>
      <c r="B289" s="41"/>
      <c r="C289" s="41"/>
      <c r="D289" s="41"/>
      <c r="E289" s="57"/>
    </row>
    <row r="290" spans="1:5" ht="12.75">
      <c r="A290" s="41"/>
      <c r="B290" s="41"/>
      <c r="C290" s="41"/>
      <c r="D290" s="41"/>
      <c r="E290" s="57"/>
    </row>
    <row r="291" spans="1:5" ht="12.75">
      <c r="A291" s="41"/>
      <c r="B291" s="41"/>
      <c r="C291" s="41"/>
      <c r="D291" s="41"/>
      <c r="E291" s="57"/>
    </row>
    <row r="292" spans="1:5" ht="12.75">
      <c r="A292" s="41"/>
      <c r="B292" s="41"/>
      <c r="C292" s="41"/>
      <c r="D292" s="41"/>
      <c r="E292" s="57"/>
    </row>
    <row r="293" spans="1:5" ht="12.75">
      <c r="A293" s="41"/>
      <c r="B293" s="41"/>
      <c r="C293" s="41"/>
      <c r="D293" s="41"/>
      <c r="E293" s="57"/>
    </row>
    <row r="294" spans="1:5" ht="12.75">
      <c r="A294" s="41"/>
      <c r="B294" s="41"/>
      <c r="C294" s="41"/>
      <c r="D294" s="41"/>
      <c r="E294" s="57"/>
    </row>
    <row r="295" spans="1:5" ht="12.75">
      <c r="A295" s="41"/>
      <c r="B295" s="41"/>
      <c r="C295" s="41"/>
      <c r="D295" s="41"/>
      <c r="E295" s="57"/>
    </row>
    <row r="296" spans="1:5" ht="12.75">
      <c r="A296" s="41"/>
      <c r="B296" s="41"/>
      <c r="C296" s="41"/>
      <c r="D296" s="41"/>
      <c r="E296" s="57"/>
    </row>
    <row r="297" spans="1:5" ht="12.75">
      <c r="A297" s="41"/>
      <c r="B297" s="41"/>
      <c r="C297" s="41"/>
      <c r="D297" s="41"/>
      <c r="E297" s="57"/>
    </row>
    <row r="298" spans="1:5" ht="12.75">
      <c r="A298" s="41"/>
      <c r="B298" s="41"/>
      <c r="C298" s="41"/>
      <c r="D298" s="41"/>
      <c r="E298" s="57"/>
    </row>
    <row r="299" spans="1:5" ht="12.75">
      <c r="A299" s="41"/>
      <c r="B299" s="41"/>
      <c r="C299" s="41"/>
      <c r="D299" s="41"/>
      <c r="E299" s="57"/>
    </row>
    <row r="300" spans="1:5" ht="12.75">
      <c r="A300" s="41"/>
      <c r="B300" s="41"/>
      <c r="C300" s="41"/>
      <c r="D300" s="41"/>
      <c r="E300" s="57"/>
    </row>
    <row r="301" spans="1:5" ht="12.75">
      <c r="A301" s="41"/>
      <c r="B301" s="41"/>
      <c r="C301" s="41"/>
      <c r="D301" s="41"/>
      <c r="E301" s="57"/>
    </row>
    <row r="302" spans="1:5" ht="12.75">
      <c r="A302" s="41"/>
      <c r="B302" s="41"/>
      <c r="C302" s="41"/>
      <c r="D302" s="41"/>
      <c r="E302" s="57"/>
    </row>
    <row r="303" spans="1:5" ht="12.75">
      <c r="A303" s="41"/>
      <c r="B303" s="41"/>
      <c r="C303" s="41"/>
      <c r="D303" s="41"/>
      <c r="E303" s="57"/>
    </row>
    <row r="304" spans="1:5" ht="12.75">
      <c r="A304" s="41"/>
      <c r="B304" s="41"/>
      <c r="C304" s="41"/>
      <c r="D304" s="41"/>
      <c r="E304" s="57"/>
    </row>
    <row r="305" spans="1:5" ht="12.75">
      <c r="A305" s="41"/>
      <c r="B305" s="41"/>
      <c r="C305" s="41"/>
      <c r="D305" s="41"/>
      <c r="E305" s="57"/>
    </row>
    <row r="306" spans="1:5" ht="12.75">
      <c r="A306" s="41"/>
      <c r="B306" s="41"/>
      <c r="C306" s="41"/>
      <c r="D306" s="41"/>
      <c r="E306" s="57"/>
    </row>
    <row r="307" spans="1:5" ht="12.75">
      <c r="A307" s="41"/>
      <c r="B307" s="41"/>
      <c r="C307" s="41"/>
      <c r="D307" s="41"/>
      <c r="E307" s="57"/>
    </row>
    <row r="308" spans="1:5" ht="12.75">
      <c r="A308" s="41"/>
      <c r="B308" s="41"/>
      <c r="C308" s="41"/>
      <c r="D308" s="41"/>
      <c r="E308" s="57"/>
    </row>
    <row r="309" spans="1:5" ht="12.75">
      <c r="A309" s="41"/>
      <c r="B309" s="41"/>
      <c r="C309" s="41"/>
      <c r="D309" s="41"/>
      <c r="E309" s="57"/>
    </row>
    <row r="310" spans="1:5" ht="12.75">
      <c r="A310" s="41"/>
      <c r="B310" s="41"/>
      <c r="C310" s="41"/>
      <c r="D310" s="41"/>
      <c r="E310" s="57"/>
    </row>
    <row r="311" spans="1:5" ht="12.75">
      <c r="A311" s="41"/>
      <c r="B311" s="41"/>
      <c r="C311" s="41"/>
      <c r="D311" s="41"/>
      <c r="E311" s="57"/>
    </row>
    <row r="312" spans="1:5" ht="12.75">
      <c r="A312" s="41"/>
      <c r="B312" s="41"/>
      <c r="C312" s="41"/>
      <c r="D312" s="41"/>
      <c r="E312" s="57"/>
    </row>
    <row r="313" spans="1:5" ht="12.75">
      <c r="A313" s="41"/>
      <c r="B313" s="41"/>
      <c r="C313" s="41"/>
      <c r="D313" s="41"/>
      <c r="E313" s="57"/>
    </row>
    <row r="314" spans="1:5" ht="12.75">
      <c r="A314" s="41"/>
      <c r="B314" s="41"/>
      <c r="C314" s="41"/>
      <c r="D314" s="41"/>
      <c r="E314" s="57"/>
    </row>
    <row r="315" spans="1:5" ht="12.75">
      <c r="A315" s="41"/>
      <c r="B315" s="41"/>
      <c r="C315" s="41"/>
      <c r="D315" s="41"/>
      <c r="E315" s="57"/>
    </row>
    <row r="316" spans="1:5" ht="12.75">
      <c r="A316" s="41"/>
      <c r="B316" s="41"/>
      <c r="C316" s="41"/>
      <c r="D316" s="41"/>
      <c r="E316" s="57"/>
    </row>
    <row r="317" spans="1:5" ht="12.75">
      <c r="A317" s="41"/>
      <c r="B317" s="41"/>
      <c r="C317" s="41"/>
      <c r="D317" s="41"/>
      <c r="E317" s="57"/>
    </row>
    <row r="318" spans="1:5" ht="12.75">
      <c r="A318" s="41"/>
      <c r="B318" s="41"/>
      <c r="C318" s="41"/>
      <c r="D318" s="41"/>
      <c r="E318" s="57"/>
    </row>
    <row r="319" spans="1:5" ht="12.75">
      <c r="A319" s="41"/>
      <c r="B319" s="41"/>
      <c r="C319" s="41"/>
      <c r="D319" s="41"/>
      <c r="E319" s="57"/>
    </row>
    <row r="320" spans="1:5" ht="12.75">
      <c r="A320" s="41"/>
      <c r="B320" s="41"/>
      <c r="C320" s="41"/>
      <c r="D320" s="41"/>
      <c r="E320" s="57"/>
    </row>
    <row r="321" spans="1:5" ht="12.75">
      <c r="A321" s="41"/>
      <c r="B321" s="41"/>
      <c r="C321" s="41"/>
      <c r="D321" s="41"/>
      <c r="E321" s="57"/>
    </row>
    <row r="322" spans="1:5" ht="12.75">
      <c r="A322" s="41"/>
      <c r="B322" s="41"/>
      <c r="C322" s="41"/>
      <c r="D322" s="41"/>
      <c r="E322" s="57"/>
    </row>
    <row r="323" spans="1:5" ht="12.75">
      <c r="A323" s="41"/>
      <c r="B323" s="41"/>
      <c r="C323" s="41"/>
      <c r="D323" s="41"/>
      <c r="E323" s="57"/>
    </row>
    <row r="324" spans="1:5" ht="12.75">
      <c r="A324" s="41"/>
      <c r="B324" s="41"/>
      <c r="C324" s="41"/>
      <c r="D324" s="41"/>
      <c r="E324" s="57"/>
    </row>
    <row r="325" spans="1:5" ht="12.75">
      <c r="A325" s="41"/>
      <c r="B325" s="41"/>
      <c r="C325" s="41"/>
      <c r="D325" s="41"/>
      <c r="E325" s="57"/>
    </row>
    <row r="326" spans="1:5" ht="12.75">
      <c r="A326" s="41"/>
      <c r="B326" s="41"/>
      <c r="C326" s="41"/>
      <c r="D326" s="41"/>
      <c r="E326" s="57"/>
    </row>
    <row r="327" spans="1:5" ht="12.75">
      <c r="A327" s="41"/>
      <c r="B327" s="41"/>
      <c r="C327" s="41"/>
      <c r="D327" s="41"/>
      <c r="E327" s="57"/>
    </row>
    <row r="328" spans="1:5" ht="12.75">
      <c r="A328" s="41"/>
      <c r="B328" s="41"/>
      <c r="C328" s="41"/>
      <c r="D328" s="41"/>
      <c r="E328" s="57"/>
    </row>
    <row r="329" spans="1:5" ht="12.75">
      <c r="A329" s="41"/>
      <c r="B329" s="41"/>
      <c r="C329" s="41"/>
      <c r="D329" s="41"/>
      <c r="E329" s="57"/>
    </row>
    <row r="330" spans="1:5" ht="12.75">
      <c r="A330" s="41"/>
      <c r="B330" s="41"/>
      <c r="C330" s="41"/>
      <c r="D330" s="41"/>
      <c r="E330" s="57"/>
    </row>
    <row r="331" spans="1:5" ht="12.75">
      <c r="A331" s="41"/>
      <c r="B331" s="41"/>
      <c r="C331" s="41"/>
      <c r="D331" s="41"/>
      <c r="E331" s="57"/>
    </row>
    <row r="332" spans="1:5" ht="12.75">
      <c r="A332" s="41"/>
      <c r="B332" s="41"/>
      <c r="C332" s="41"/>
      <c r="D332" s="41"/>
      <c r="E332" s="57"/>
    </row>
    <row r="333" spans="1:5" ht="12.75">
      <c r="A333" s="41"/>
      <c r="B333" s="41"/>
      <c r="C333" s="41"/>
      <c r="D333" s="41"/>
      <c r="E333" s="57"/>
    </row>
    <row r="334" spans="1:5" ht="12.75">
      <c r="A334" s="41"/>
      <c r="B334" s="41"/>
      <c r="C334" s="41"/>
      <c r="D334" s="41"/>
      <c r="E334" s="57"/>
    </row>
    <row r="335" spans="1:5" ht="12.75">
      <c r="A335" s="41"/>
      <c r="B335" s="41"/>
      <c r="C335" s="41"/>
      <c r="D335" s="41"/>
      <c r="E335" s="57"/>
    </row>
    <row r="336" spans="1:5" ht="12.75">
      <c r="A336" s="41"/>
      <c r="B336" s="41"/>
      <c r="C336" s="41"/>
      <c r="D336" s="41"/>
      <c r="E336" s="57"/>
    </row>
    <row r="337" spans="1:5" ht="12.75">
      <c r="A337" s="41"/>
      <c r="B337" s="41"/>
      <c r="C337" s="41"/>
      <c r="D337" s="41"/>
      <c r="E337" s="57"/>
    </row>
    <row r="338" spans="1:5" ht="12.75">
      <c r="A338" s="41"/>
      <c r="B338" s="41"/>
      <c r="C338" s="41"/>
      <c r="D338" s="41"/>
      <c r="E338" s="57"/>
    </row>
    <row r="339" spans="1:5" ht="12.75">
      <c r="A339" s="41"/>
      <c r="B339" s="41"/>
      <c r="C339" s="41"/>
      <c r="D339" s="41"/>
      <c r="E339" s="57"/>
    </row>
    <row r="340" spans="1:5" ht="12.75">
      <c r="A340" s="41"/>
      <c r="B340" s="41"/>
      <c r="C340" s="41"/>
      <c r="D340" s="41"/>
      <c r="E340" s="57"/>
    </row>
    <row r="341" spans="1:5" ht="12.75">
      <c r="A341" s="41"/>
      <c r="B341" s="41"/>
      <c r="C341" s="41"/>
      <c r="D341" s="41"/>
      <c r="E341" s="57"/>
    </row>
    <row r="342" spans="1:5" ht="12.75">
      <c r="A342" s="41"/>
      <c r="B342" s="41"/>
      <c r="C342" s="41"/>
      <c r="D342" s="41"/>
      <c r="E342" s="57"/>
    </row>
    <row r="343" spans="1:5" ht="12.75">
      <c r="A343" s="41"/>
      <c r="B343" s="41"/>
      <c r="C343" s="41"/>
      <c r="D343" s="41"/>
      <c r="E343" s="57"/>
    </row>
    <row r="344" spans="1:5" ht="12.75">
      <c r="A344" s="41"/>
      <c r="B344" s="41"/>
      <c r="C344" s="41"/>
      <c r="D344" s="41"/>
      <c r="E344" s="57"/>
    </row>
    <row r="345" spans="1:5" ht="12.75">
      <c r="A345" s="41"/>
      <c r="B345" s="41"/>
      <c r="C345" s="41"/>
      <c r="D345" s="41"/>
      <c r="E345" s="57"/>
    </row>
    <row r="346" spans="1:5" ht="12.75">
      <c r="A346" s="41"/>
      <c r="B346" s="41"/>
      <c r="C346" s="41"/>
      <c r="D346" s="41"/>
      <c r="E346" s="57"/>
    </row>
    <row r="347" spans="1:5" ht="12.75">
      <c r="A347" s="41"/>
      <c r="B347" s="41"/>
      <c r="C347" s="41"/>
      <c r="D347" s="41"/>
      <c r="E347" s="57"/>
    </row>
    <row r="348" spans="1:5" ht="12.75">
      <c r="A348" s="41"/>
      <c r="B348" s="41"/>
      <c r="C348" s="41"/>
      <c r="D348" s="41"/>
      <c r="E348" s="57"/>
    </row>
    <row r="349" spans="1:5" ht="12.75">
      <c r="A349" s="41"/>
      <c r="B349" s="41"/>
      <c r="C349" s="41"/>
      <c r="D349" s="41"/>
      <c r="E349" s="57"/>
    </row>
    <row r="350" spans="1:5" ht="12.75">
      <c r="A350" s="41"/>
      <c r="B350" s="41"/>
      <c r="C350" s="41"/>
      <c r="D350" s="41"/>
      <c r="E350" s="57"/>
    </row>
    <row r="351" spans="1:5" ht="12.75">
      <c r="A351" s="41"/>
      <c r="B351" s="41"/>
      <c r="C351" s="41"/>
      <c r="D351" s="41"/>
      <c r="E351" s="57"/>
    </row>
    <row r="352" spans="1:5" ht="12.75">
      <c r="A352" s="41"/>
      <c r="B352" s="41"/>
      <c r="C352" s="41"/>
      <c r="D352" s="41"/>
      <c r="E352" s="57"/>
    </row>
    <row r="353" spans="1:5" ht="12.75">
      <c r="A353" s="41"/>
      <c r="B353" s="41"/>
      <c r="C353" s="41"/>
      <c r="D353" s="41"/>
      <c r="E353" s="57"/>
    </row>
    <row r="354" spans="1:5" ht="12.75">
      <c r="A354" s="41"/>
      <c r="B354" s="41"/>
      <c r="C354" s="41"/>
      <c r="D354" s="41"/>
      <c r="E354" s="57"/>
    </row>
    <row r="355" spans="1:5" ht="12.75">
      <c r="A355" s="41"/>
      <c r="B355" s="41"/>
      <c r="C355" s="41"/>
      <c r="D355" s="41"/>
      <c r="E355" s="57"/>
    </row>
    <row r="356" spans="1:5" ht="12.75">
      <c r="A356" s="41"/>
      <c r="B356" s="41"/>
      <c r="C356" s="41"/>
      <c r="D356" s="41"/>
      <c r="E356" s="57"/>
    </row>
    <row r="357" spans="1:5" ht="12.75">
      <c r="A357" s="41"/>
      <c r="B357" s="41"/>
      <c r="C357" s="41"/>
      <c r="D357" s="41"/>
      <c r="E357" s="57"/>
    </row>
    <row r="358" spans="1:5" ht="12.75">
      <c r="A358" s="41"/>
      <c r="B358" s="41"/>
      <c r="C358" s="41"/>
      <c r="D358" s="41"/>
      <c r="E358" s="57"/>
    </row>
    <row r="359" spans="1:5" ht="12.75">
      <c r="A359" s="41"/>
      <c r="B359" s="41"/>
      <c r="C359" s="41"/>
      <c r="D359" s="41"/>
      <c r="E359" s="57"/>
    </row>
    <row r="360" spans="1:5" ht="12.75">
      <c r="A360" s="41"/>
      <c r="B360" s="41"/>
      <c r="C360" s="41"/>
      <c r="D360" s="41"/>
      <c r="E360" s="57"/>
    </row>
    <row r="361" spans="1:5" ht="12.75">
      <c r="A361" s="41"/>
      <c r="B361" s="41"/>
      <c r="C361" s="41"/>
      <c r="D361" s="41"/>
      <c r="E361" s="57"/>
    </row>
    <row r="362" spans="1:5" ht="12.75">
      <c r="A362" s="41"/>
      <c r="B362" s="41"/>
      <c r="C362" s="41"/>
      <c r="D362" s="41"/>
      <c r="E362" s="57"/>
    </row>
    <row r="363" spans="1:5" ht="12.75">
      <c r="A363" s="41"/>
      <c r="B363" s="41"/>
      <c r="C363" s="41"/>
      <c r="D363" s="41"/>
      <c r="E363" s="57"/>
    </row>
    <row r="364" spans="1:5" ht="12.75">
      <c r="A364" s="41"/>
      <c r="B364" s="41"/>
      <c r="C364" s="41"/>
      <c r="D364" s="41"/>
      <c r="E364" s="57"/>
    </row>
    <row r="365" spans="1:5" ht="12.75">
      <c r="A365" s="41"/>
      <c r="B365" s="41"/>
      <c r="C365" s="41"/>
      <c r="D365" s="41"/>
      <c r="E365" s="57"/>
    </row>
    <row r="366" spans="1:5" ht="12.75">
      <c r="A366" s="41"/>
      <c r="B366" s="41"/>
      <c r="C366" s="41"/>
      <c r="D366" s="41"/>
      <c r="E366" s="57"/>
    </row>
    <row r="367" spans="1:5" ht="12.75">
      <c r="A367" s="41"/>
      <c r="B367" s="41"/>
      <c r="C367" s="41"/>
      <c r="D367" s="41"/>
      <c r="E367" s="57"/>
    </row>
    <row r="368" spans="1:5" ht="12.75">
      <c r="A368" s="41"/>
      <c r="B368" s="41"/>
      <c r="C368" s="41"/>
      <c r="D368" s="41"/>
      <c r="E368" s="57"/>
    </row>
    <row r="369" spans="1:5" ht="12.75">
      <c r="A369" s="41"/>
      <c r="B369" s="41"/>
      <c r="C369" s="41"/>
      <c r="D369" s="41"/>
      <c r="E369" s="57"/>
    </row>
    <row r="370" spans="1:5" ht="12.75">
      <c r="A370" s="41"/>
      <c r="B370" s="41"/>
      <c r="C370" s="41"/>
      <c r="D370" s="41"/>
      <c r="E370" s="57"/>
    </row>
    <row r="371" spans="1:5" ht="12.75">
      <c r="A371" s="41"/>
      <c r="B371" s="41"/>
      <c r="C371" s="41"/>
      <c r="D371" s="41"/>
      <c r="E371" s="57"/>
    </row>
    <row r="372" spans="1:5" ht="12.75">
      <c r="A372" s="41"/>
      <c r="B372" s="41"/>
      <c r="C372" s="41"/>
      <c r="D372" s="41"/>
      <c r="E372" s="57"/>
    </row>
    <row r="373" spans="1:5" ht="12.75">
      <c r="A373" s="41"/>
      <c r="B373" s="41"/>
      <c r="C373" s="41"/>
      <c r="D373" s="41"/>
      <c r="E373" s="57"/>
    </row>
    <row r="374" spans="1:5" ht="12.75">
      <c r="A374" s="41"/>
      <c r="B374" s="41"/>
      <c r="C374" s="41"/>
      <c r="D374" s="41"/>
      <c r="E374" s="57"/>
    </row>
    <row r="375" spans="1:5" ht="12.75">
      <c r="A375" s="41"/>
      <c r="B375" s="41"/>
      <c r="C375" s="41"/>
      <c r="D375" s="41"/>
      <c r="E375" s="57"/>
    </row>
    <row r="376" spans="1:5" ht="12.75">
      <c r="A376" s="41"/>
      <c r="B376" s="41"/>
      <c r="C376" s="41"/>
      <c r="D376" s="41"/>
      <c r="E376" s="57"/>
    </row>
    <row r="377" spans="1:5" ht="12.75">
      <c r="A377" s="41"/>
      <c r="B377" s="41"/>
      <c r="C377" s="41"/>
      <c r="D377" s="41"/>
      <c r="E377" s="57"/>
    </row>
    <row r="378" spans="1:5" ht="12.75">
      <c r="A378" s="41"/>
      <c r="B378" s="41"/>
      <c r="C378" s="41"/>
      <c r="D378" s="41"/>
      <c r="E378" s="57"/>
    </row>
    <row r="379" spans="1:5" ht="12.75">
      <c r="A379" s="41"/>
      <c r="B379" s="41"/>
      <c r="C379" s="41"/>
      <c r="D379" s="41"/>
      <c r="E379" s="57"/>
    </row>
    <row r="380" spans="1:5" ht="12.75">
      <c r="A380" s="41"/>
      <c r="B380" s="41"/>
      <c r="C380" s="41"/>
      <c r="D380" s="41"/>
      <c r="E380" s="57"/>
    </row>
    <row r="381" spans="1:5" ht="12.75">
      <c r="A381" s="41"/>
      <c r="B381" s="41"/>
      <c r="C381" s="41"/>
      <c r="D381" s="41"/>
      <c r="E381" s="57"/>
    </row>
    <row r="382" spans="1:5" ht="12.75">
      <c r="A382" s="41"/>
      <c r="B382" s="41"/>
      <c r="C382" s="41"/>
      <c r="D382" s="41"/>
      <c r="E382" s="57"/>
    </row>
    <row r="383" spans="1:5" ht="12.75">
      <c r="A383" s="41"/>
      <c r="B383" s="41"/>
      <c r="C383" s="41"/>
      <c r="D383" s="41"/>
      <c r="E383" s="57"/>
    </row>
    <row r="384" spans="1:5" ht="12.75">
      <c r="A384" s="41"/>
      <c r="B384" s="41"/>
      <c r="C384" s="41"/>
      <c r="D384" s="41"/>
      <c r="E384" s="57"/>
    </row>
    <row r="385" spans="1:5" ht="12.75">
      <c r="A385" s="41"/>
      <c r="B385" s="41"/>
      <c r="C385" s="41"/>
      <c r="D385" s="41"/>
      <c r="E385" s="57"/>
    </row>
    <row r="386" spans="1:5" ht="12.75">
      <c r="A386" s="41"/>
      <c r="B386" s="41"/>
      <c r="C386" s="41"/>
      <c r="D386" s="41"/>
      <c r="E386" s="57"/>
    </row>
    <row r="387" spans="1:5" ht="12.75">
      <c r="A387" s="41"/>
      <c r="B387" s="41"/>
      <c r="C387" s="41"/>
      <c r="D387" s="41"/>
      <c r="E387" s="57"/>
    </row>
    <row r="388" spans="1:5" ht="12.75">
      <c r="A388" s="41"/>
      <c r="B388" s="41"/>
      <c r="C388" s="41"/>
      <c r="D388" s="41"/>
      <c r="E388" s="57"/>
    </row>
    <row r="389" spans="1:5" ht="12.75">
      <c r="A389" s="41"/>
      <c r="B389" s="41"/>
      <c r="C389" s="41"/>
      <c r="D389" s="41"/>
      <c r="E389" s="57"/>
    </row>
    <row r="390" spans="1:5" ht="12.75">
      <c r="A390" s="41"/>
      <c r="B390" s="41"/>
      <c r="C390" s="41"/>
      <c r="D390" s="41"/>
      <c r="E390" s="57"/>
    </row>
    <row r="391" spans="1:5" ht="12.75">
      <c r="A391" s="41"/>
      <c r="B391" s="41"/>
      <c r="C391" s="41"/>
      <c r="D391" s="41"/>
      <c r="E391" s="57"/>
    </row>
    <row r="392" spans="1:5" ht="12.75">
      <c r="A392" s="41"/>
      <c r="B392" s="41"/>
      <c r="C392" s="41"/>
      <c r="D392" s="41"/>
      <c r="E392" s="57"/>
    </row>
    <row r="393" spans="1:5" ht="12.75">
      <c r="A393" s="41"/>
      <c r="B393" s="41"/>
      <c r="C393" s="41"/>
      <c r="D393" s="41"/>
      <c r="E393" s="57"/>
    </row>
    <row r="394" spans="1:5" ht="12.75">
      <c r="A394" s="41"/>
      <c r="B394" s="41"/>
      <c r="C394" s="41"/>
      <c r="D394" s="41"/>
      <c r="E394" s="57"/>
    </row>
    <row r="395" spans="1:5" ht="12.75">
      <c r="A395" s="41"/>
      <c r="B395" s="41"/>
      <c r="C395" s="41"/>
      <c r="D395" s="41"/>
      <c r="E395" s="57"/>
    </row>
    <row r="396" spans="1:5" ht="12.75">
      <c r="A396" s="41"/>
      <c r="B396" s="41"/>
      <c r="C396" s="41"/>
      <c r="D396" s="41"/>
      <c r="E396" s="57"/>
    </row>
    <row r="397" spans="1:5" ht="12.75">
      <c r="A397" s="41"/>
      <c r="B397" s="41"/>
      <c r="C397" s="41"/>
      <c r="D397" s="41"/>
      <c r="E397" s="57"/>
    </row>
    <row r="398" spans="1:5" ht="12.75">
      <c r="A398" s="41"/>
      <c r="B398" s="41"/>
      <c r="C398" s="41"/>
      <c r="D398" s="41"/>
      <c r="E398" s="57"/>
    </row>
    <row r="399" spans="1:5" ht="12.75">
      <c r="A399" s="41"/>
      <c r="B399" s="41"/>
      <c r="C399" s="41"/>
      <c r="D399" s="41"/>
      <c r="E399" s="57"/>
    </row>
    <row r="400" spans="1:5" ht="12.75">
      <c r="A400" s="41"/>
      <c r="B400" s="41"/>
      <c r="C400" s="41"/>
      <c r="D400" s="41"/>
      <c r="E400" s="57"/>
    </row>
    <row r="401" spans="1:5" ht="12.75">
      <c r="A401" s="41"/>
      <c r="B401" s="41"/>
      <c r="C401" s="41"/>
      <c r="D401" s="41"/>
      <c r="E401" s="57"/>
    </row>
    <row r="402" spans="1:5" ht="12.75">
      <c r="A402" s="41"/>
      <c r="B402" s="41"/>
      <c r="C402" s="41"/>
      <c r="D402" s="41"/>
      <c r="E402" s="57"/>
    </row>
    <row r="403" spans="1:5" ht="12.75">
      <c r="A403" s="41"/>
      <c r="B403" s="41"/>
      <c r="C403" s="41"/>
      <c r="D403" s="41"/>
      <c r="E403" s="57"/>
    </row>
    <row r="404" spans="1:5" ht="12.75">
      <c r="A404" s="41"/>
      <c r="B404" s="41"/>
      <c r="C404" s="41"/>
      <c r="D404" s="41"/>
      <c r="E404" s="57"/>
    </row>
    <row r="405" spans="1:5" ht="12.75">
      <c r="A405" s="41"/>
      <c r="B405" s="41"/>
      <c r="C405" s="41"/>
      <c r="D405" s="41"/>
      <c r="E405" s="57"/>
    </row>
    <row r="406" spans="1:5" ht="12.75">
      <c r="A406" s="41"/>
      <c r="B406" s="41"/>
      <c r="C406" s="41"/>
      <c r="D406" s="41"/>
      <c r="E406" s="57"/>
    </row>
    <row r="407" spans="1:5" ht="12.75">
      <c r="A407" s="41"/>
      <c r="B407" s="41"/>
      <c r="C407" s="41"/>
      <c r="D407" s="41"/>
      <c r="E407" s="57"/>
    </row>
    <row r="408" spans="1:5" ht="12.75">
      <c r="A408" s="41"/>
      <c r="B408" s="41"/>
      <c r="C408" s="41"/>
      <c r="D408" s="41"/>
      <c r="E408" s="57"/>
    </row>
    <row r="409" spans="1:5" ht="12.75">
      <c r="A409" s="41"/>
      <c r="B409" s="41"/>
      <c r="C409" s="41"/>
      <c r="D409" s="41"/>
      <c r="E409" s="57"/>
    </row>
    <row r="410" spans="1:5" ht="12.75">
      <c r="A410" s="41"/>
      <c r="B410" s="41"/>
      <c r="C410" s="41"/>
      <c r="D410" s="41"/>
      <c r="E410" s="57"/>
    </row>
    <row r="411" spans="1:5" ht="12.75">
      <c r="A411" s="41"/>
      <c r="B411" s="41"/>
      <c r="C411" s="41"/>
      <c r="D411" s="41"/>
      <c r="E411" s="57"/>
    </row>
    <row r="412" spans="1:5" ht="12.75">
      <c r="A412" s="41"/>
      <c r="B412" s="41"/>
      <c r="C412" s="41"/>
      <c r="D412" s="41"/>
      <c r="E412" s="57"/>
    </row>
    <row r="413" spans="1:5" ht="12.75">
      <c r="A413" s="41"/>
      <c r="B413" s="41"/>
      <c r="C413" s="41"/>
      <c r="D413" s="41"/>
      <c r="E413" s="57"/>
    </row>
    <row r="414" spans="1:5" ht="12.75">
      <c r="A414" s="41"/>
      <c r="B414" s="41"/>
      <c r="C414" s="41"/>
      <c r="D414" s="41"/>
      <c r="E414" s="57"/>
    </row>
    <row r="415" spans="1:5" ht="12.75">
      <c r="A415" s="41"/>
      <c r="B415" s="41"/>
      <c r="C415" s="41"/>
      <c r="D415" s="41"/>
      <c r="E415" s="57"/>
    </row>
    <row r="416" spans="1:5" ht="12.75">
      <c r="A416" s="41"/>
      <c r="B416" s="41"/>
      <c r="C416" s="41"/>
      <c r="D416" s="41"/>
      <c r="E416" s="57"/>
    </row>
    <row r="417" spans="1:5" ht="12.75">
      <c r="A417" s="41"/>
      <c r="B417" s="41"/>
      <c r="C417" s="41"/>
      <c r="D417" s="41"/>
      <c r="E417" s="57"/>
    </row>
    <row r="418" spans="1:5" ht="12.75">
      <c r="A418" s="41"/>
      <c r="B418" s="41"/>
      <c r="C418" s="41"/>
      <c r="D418" s="41"/>
      <c r="E418" s="57"/>
    </row>
    <row r="419" spans="1:5" ht="12.75">
      <c r="A419" s="41"/>
      <c r="B419" s="41"/>
      <c r="C419" s="41"/>
      <c r="D419" s="41"/>
      <c r="E419" s="57"/>
    </row>
    <row r="420" spans="1:5" ht="12.75">
      <c r="A420" s="41"/>
      <c r="B420" s="41"/>
      <c r="C420" s="41"/>
      <c r="D420" s="41"/>
      <c r="E420" s="57"/>
    </row>
    <row r="421" spans="1:5" ht="12.75">
      <c r="A421" s="41"/>
      <c r="B421" s="41"/>
      <c r="C421" s="41"/>
      <c r="D421" s="41"/>
      <c r="E421" s="57"/>
    </row>
    <row r="422" spans="1:5" ht="12.75">
      <c r="A422" s="41"/>
      <c r="B422" s="41"/>
      <c r="C422" s="41"/>
      <c r="D422" s="41"/>
      <c r="E422" s="57"/>
    </row>
    <row r="423" spans="1:5" ht="12.75">
      <c r="A423" s="41"/>
      <c r="B423" s="41"/>
      <c r="C423" s="41"/>
      <c r="D423" s="41"/>
      <c r="E423" s="57"/>
    </row>
    <row r="424" spans="1:5" ht="12.75">
      <c r="A424" s="41"/>
      <c r="B424" s="41"/>
      <c r="C424" s="41"/>
      <c r="D424" s="41"/>
      <c r="E424" s="57"/>
    </row>
    <row r="425" spans="1:5" ht="12.75">
      <c r="A425" s="41"/>
      <c r="B425" s="41"/>
      <c r="C425" s="41"/>
      <c r="D425" s="41"/>
      <c r="E425" s="57"/>
    </row>
    <row r="426" spans="1:5" ht="12.75">
      <c r="A426" s="41"/>
      <c r="B426" s="41"/>
      <c r="C426" s="41"/>
      <c r="D426" s="41"/>
      <c r="E426" s="57"/>
    </row>
    <row r="427" spans="1:5" ht="12.75">
      <c r="A427" s="41"/>
      <c r="B427" s="41"/>
      <c r="C427" s="41"/>
      <c r="D427" s="41"/>
      <c r="E427" s="57"/>
    </row>
    <row r="428" spans="1:5" ht="12.75">
      <c r="A428" s="41"/>
      <c r="B428" s="41"/>
      <c r="C428" s="41"/>
      <c r="D428" s="41"/>
      <c r="E428" s="57"/>
    </row>
    <row r="429" spans="1:5" ht="12.75">
      <c r="A429" s="41"/>
      <c r="B429" s="41"/>
      <c r="C429" s="41"/>
      <c r="D429" s="41"/>
      <c r="E429" s="57"/>
    </row>
    <row r="430" spans="1:5" ht="12.75">
      <c r="A430" s="41"/>
      <c r="B430" s="41"/>
      <c r="C430" s="41"/>
      <c r="D430" s="41"/>
      <c r="E430" s="57"/>
    </row>
    <row r="431" spans="1:5" ht="12.75">
      <c r="A431" s="41"/>
      <c r="B431" s="41"/>
      <c r="C431" s="41"/>
      <c r="D431" s="41"/>
      <c r="E431" s="57"/>
    </row>
    <row r="432" spans="1:5" ht="12.75">
      <c r="A432" s="41"/>
      <c r="B432" s="41"/>
      <c r="C432" s="41"/>
      <c r="D432" s="41"/>
      <c r="E432" s="57"/>
    </row>
    <row r="433" spans="1:5" ht="12.75">
      <c r="A433" s="41"/>
      <c r="B433" s="41"/>
      <c r="C433" s="41"/>
      <c r="D433" s="41"/>
      <c r="E433" s="57"/>
    </row>
    <row r="434" spans="1:5" ht="12.75">
      <c r="A434" s="41"/>
      <c r="B434" s="41"/>
      <c r="C434" s="41"/>
      <c r="D434" s="41"/>
      <c r="E434" s="57"/>
    </row>
    <row r="435" spans="1:5" ht="12.75">
      <c r="A435" s="41"/>
      <c r="B435" s="41"/>
      <c r="C435" s="41"/>
      <c r="D435" s="41"/>
      <c r="E435" s="57"/>
    </row>
    <row r="436" spans="1:5" ht="12.75">
      <c r="A436" s="41"/>
      <c r="B436" s="41"/>
      <c r="C436" s="41"/>
      <c r="D436" s="41"/>
      <c r="E436" s="57"/>
    </row>
    <row r="437" spans="1:5" ht="12.75">
      <c r="A437" s="41"/>
      <c r="B437" s="41"/>
      <c r="C437" s="41"/>
      <c r="D437" s="41"/>
      <c r="E437" s="57"/>
    </row>
    <row r="438" spans="1:5" ht="12.75">
      <c r="A438" s="41"/>
      <c r="B438" s="41"/>
      <c r="C438" s="41"/>
      <c r="D438" s="41"/>
      <c r="E438" s="57"/>
    </row>
    <row r="439" spans="1:5" ht="12.75">
      <c r="A439" s="41"/>
      <c r="B439" s="41"/>
      <c r="C439" s="41"/>
      <c r="D439" s="41"/>
      <c r="E439" s="57"/>
    </row>
    <row r="440" spans="1:5" ht="12.75">
      <c r="A440" s="41"/>
      <c r="B440" s="41"/>
      <c r="C440" s="41"/>
      <c r="D440" s="41"/>
      <c r="E440" s="57"/>
    </row>
    <row r="441" spans="1:5" ht="12.75">
      <c r="A441" s="41"/>
      <c r="B441" s="41"/>
      <c r="C441" s="41"/>
      <c r="D441" s="41"/>
      <c r="E441" s="57"/>
    </row>
    <row r="442" spans="1:5" ht="12.75">
      <c r="A442" s="41"/>
      <c r="B442" s="41"/>
      <c r="C442" s="41"/>
      <c r="D442" s="41"/>
      <c r="E442" s="57"/>
    </row>
    <row r="443" spans="1:5" ht="12.75">
      <c r="A443" s="41"/>
      <c r="B443" s="41"/>
      <c r="C443" s="41"/>
      <c r="D443" s="41"/>
      <c r="E443" s="57"/>
    </row>
    <row r="444" spans="1:5" ht="12.75">
      <c r="A444" s="41"/>
      <c r="B444" s="41"/>
      <c r="C444" s="41"/>
      <c r="D444" s="41"/>
      <c r="E444" s="57"/>
    </row>
    <row r="445" spans="1:5" ht="12.75">
      <c r="A445" s="41"/>
      <c r="B445" s="41"/>
      <c r="C445" s="41"/>
      <c r="D445" s="41"/>
      <c r="E445" s="57"/>
    </row>
    <row r="446" spans="1:5" ht="12.75">
      <c r="A446" s="41"/>
      <c r="B446" s="41"/>
      <c r="C446" s="41"/>
      <c r="D446" s="41"/>
      <c r="E446" s="57"/>
    </row>
    <row r="447" spans="1:5" ht="12.75">
      <c r="A447" s="41"/>
      <c r="B447" s="41"/>
      <c r="C447" s="41"/>
      <c r="D447" s="41"/>
      <c r="E447" s="57"/>
    </row>
    <row r="448" spans="1:5" ht="12.75">
      <c r="A448" s="41"/>
      <c r="B448" s="41"/>
      <c r="C448" s="41"/>
      <c r="D448" s="41"/>
      <c r="E448" s="57"/>
    </row>
    <row r="449" spans="1:5" ht="12.75">
      <c r="A449" s="41"/>
      <c r="B449" s="41"/>
      <c r="C449" s="41"/>
      <c r="D449" s="41"/>
      <c r="E449" s="57"/>
    </row>
    <row r="450" spans="1:5" ht="12.75">
      <c r="A450" s="41"/>
      <c r="B450" s="41"/>
      <c r="C450" s="41"/>
      <c r="D450" s="41"/>
      <c r="E450" s="57"/>
    </row>
    <row r="451" spans="1:5" ht="12.75">
      <c r="A451" s="41"/>
      <c r="B451" s="41"/>
      <c r="C451" s="41"/>
      <c r="D451" s="41"/>
      <c r="E451" s="57"/>
    </row>
    <row r="452" spans="1:5" ht="12.75">
      <c r="A452" s="41"/>
      <c r="B452" s="41"/>
      <c r="C452" s="41"/>
      <c r="D452" s="41"/>
      <c r="E452" s="57"/>
    </row>
    <row r="453" spans="1:5" ht="12.75">
      <c r="A453" s="41"/>
      <c r="B453" s="41"/>
      <c r="C453" s="41"/>
      <c r="D453" s="41"/>
      <c r="E453" s="57"/>
    </row>
    <row r="454" spans="1:5" ht="12.75">
      <c r="A454" s="41"/>
      <c r="B454" s="41"/>
      <c r="C454" s="41"/>
      <c r="D454" s="41"/>
      <c r="E454" s="57"/>
    </row>
    <row r="455" spans="1:5" ht="12.75">
      <c r="A455" s="41"/>
      <c r="B455" s="41"/>
      <c r="C455" s="41"/>
      <c r="D455" s="41"/>
      <c r="E455" s="57"/>
    </row>
    <row r="456" spans="1:5" ht="12.75">
      <c r="A456" s="41"/>
      <c r="B456" s="41"/>
      <c r="C456" s="41"/>
      <c r="D456" s="41"/>
      <c r="E456" s="57"/>
    </row>
    <row r="457" spans="1:5" ht="12.75">
      <c r="A457" s="41"/>
      <c r="B457" s="41"/>
      <c r="C457" s="41"/>
      <c r="D457" s="41"/>
      <c r="E457" s="57"/>
    </row>
    <row r="458" spans="1:5" ht="12.75">
      <c r="A458" s="41"/>
      <c r="B458" s="41"/>
      <c r="C458" s="41"/>
      <c r="D458" s="41"/>
      <c r="E458" s="57"/>
    </row>
    <row r="459" spans="1:5" ht="12.75">
      <c r="A459" s="41"/>
      <c r="B459" s="41"/>
      <c r="C459" s="41"/>
      <c r="D459" s="41"/>
      <c r="E459" s="57"/>
    </row>
    <row r="460" spans="1:5" ht="12.75">
      <c r="A460" s="41"/>
      <c r="B460" s="41"/>
      <c r="C460" s="41"/>
      <c r="D460" s="41"/>
      <c r="E460" s="57"/>
    </row>
    <row r="461" spans="1:5" ht="12.75">
      <c r="A461" s="41"/>
      <c r="B461" s="41"/>
      <c r="C461" s="41"/>
      <c r="D461" s="41"/>
      <c r="E461" s="57"/>
    </row>
    <row r="462" spans="1:5" ht="12.75">
      <c r="A462" s="41"/>
      <c r="B462" s="41"/>
      <c r="C462" s="41"/>
      <c r="D462" s="41"/>
      <c r="E462" s="57"/>
    </row>
    <row r="463" spans="1:5" ht="12.75">
      <c r="A463" s="41"/>
      <c r="B463" s="41"/>
      <c r="C463" s="41"/>
      <c r="D463" s="41"/>
      <c r="E463" s="57"/>
    </row>
    <row r="464" spans="1:5" ht="12.75">
      <c r="A464" s="41"/>
      <c r="B464" s="41"/>
      <c r="C464" s="41"/>
      <c r="D464" s="41"/>
      <c r="E464" s="57"/>
    </row>
    <row r="465" spans="1:5" ht="12.75">
      <c r="A465" s="41"/>
      <c r="B465" s="41"/>
      <c r="C465" s="41"/>
      <c r="D465" s="41"/>
      <c r="E465" s="57"/>
    </row>
    <row r="466" spans="1:5" ht="12.75">
      <c r="A466" s="41"/>
      <c r="B466" s="41"/>
      <c r="C466" s="41"/>
      <c r="D466" s="41"/>
      <c r="E466" s="57"/>
    </row>
    <row r="467" spans="1:5" ht="12.75">
      <c r="A467" s="41"/>
      <c r="B467" s="41"/>
      <c r="C467" s="41"/>
      <c r="D467" s="41"/>
      <c r="E467" s="57"/>
    </row>
    <row r="468" spans="1:5" ht="12.75">
      <c r="A468" s="41"/>
      <c r="B468" s="41"/>
      <c r="C468" s="41"/>
      <c r="D468" s="41"/>
      <c r="E468" s="57"/>
    </row>
    <row r="469" spans="1:5" ht="12.75">
      <c r="A469" s="41"/>
      <c r="B469" s="41"/>
      <c r="C469" s="41"/>
      <c r="D469" s="41"/>
      <c r="E469" s="57"/>
    </row>
    <row r="470" spans="1:5" ht="12.75">
      <c r="A470" s="41"/>
      <c r="B470" s="41"/>
      <c r="C470" s="41"/>
      <c r="D470" s="41"/>
      <c r="E470" s="57"/>
    </row>
    <row r="471" spans="1:5" ht="12.75">
      <c r="A471" s="41"/>
      <c r="B471" s="41"/>
      <c r="C471" s="41"/>
      <c r="D471" s="41"/>
      <c r="E471" s="57"/>
    </row>
    <row r="472" spans="1:5" ht="12.75">
      <c r="A472" s="41"/>
      <c r="B472" s="41"/>
      <c r="C472" s="41"/>
      <c r="D472" s="41"/>
      <c r="E472" s="57"/>
    </row>
    <row r="473" spans="1:5" ht="12.75">
      <c r="A473" s="41"/>
      <c r="B473" s="41"/>
      <c r="C473" s="41"/>
      <c r="D473" s="41"/>
      <c r="E473" s="57"/>
    </row>
    <row r="474" spans="1:5" ht="12.75">
      <c r="A474" s="41"/>
      <c r="B474" s="41"/>
      <c r="C474" s="41"/>
      <c r="D474" s="41"/>
      <c r="E474" s="57"/>
    </row>
    <row r="475" spans="1:5" ht="12.75">
      <c r="A475" s="41"/>
      <c r="B475" s="41"/>
      <c r="C475" s="41"/>
      <c r="D475" s="41"/>
      <c r="E475" s="57"/>
    </row>
    <row r="476" spans="1:5" ht="12.75">
      <c r="A476" s="41"/>
      <c r="B476" s="41"/>
      <c r="C476" s="41"/>
      <c r="D476" s="41"/>
      <c r="E476" s="57"/>
    </row>
    <row r="477" spans="1:5" ht="12.75">
      <c r="A477" s="41"/>
      <c r="B477" s="41"/>
      <c r="C477" s="41"/>
      <c r="D477" s="41"/>
      <c r="E477" s="57"/>
    </row>
    <row r="478" spans="1:5" ht="12.75">
      <c r="A478" s="41"/>
      <c r="B478" s="41"/>
      <c r="C478" s="41"/>
      <c r="D478" s="41"/>
      <c r="E478" s="57"/>
    </row>
    <row r="479" spans="1:5" ht="12.75">
      <c r="A479" s="41"/>
      <c r="B479" s="41"/>
      <c r="C479" s="41"/>
      <c r="D479" s="41"/>
      <c r="E479" s="57"/>
    </row>
    <row r="480" spans="1:5" ht="12.75">
      <c r="A480" s="41"/>
      <c r="B480" s="41"/>
      <c r="C480" s="41"/>
      <c r="D480" s="41"/>
      <c r="E480" s="57"/>
    </row>
    <row r="481" spans="1:5" ht="12.75">
      <c r="A481" s="41"/>
      <c r="B481" s="41"/>
      <c r="C481" s="41"/>
      <c r="D481" s="41"/>
      <c r="E481" s="57"/>
    </row>
    <row r="482" spans="1:5" ht="12.75">
      <c r="A482" s="41"/>
      <c r="B482" s="41"/>
      <c r="C482" s="41"/>
      <c r="D482" s="41"/>
      <c r="E482" s="57"/>
    </row>
    <row r="483" spans="1:5" ht="12.75">
      <c r="A483" s="41"/>
      <c r="B483" s="41"/>
      <c r="C483" s="41"/>
      <c r="D483" s="41"/>
      <c r="E483" s="57"/>
    </row>
    <row r="484" spans="1:5" ht="12.75">
      <c r="A484" s="41"/>
      <c r="B484" s="41"/>
      <c r="C484" s="41"/>
      <c r="D484" s="41"/>
      <c r="E484" s="57"/>
    </row>
    <row r="485" spans="1:5" ht="12.75">
      <c r="A485" s="41"/>
      <c r="B485" s="41"/>
      <c r="C485" s="41"/>
      <c r="D485" s="41"/>
      <c r="E485" s="57"/>
    </row>
    <row r="486" spans="1:5" ht="12.75">
      <c r="A486" s="41"/>
      <c r="B486" s="41"/>
      <c r="C486" s="41"/>
      <c r="D486" s="41"/>
      <c r="E486" s="57"/>
    </row>
    <row r="487" spans="1:5" ht="12.75">
      <c r="A487" s="41"/>
      <c r="B487" s="41"/>
      <c r="C487" s="41"/>
      <c r="D487" s="41"/>
      <c r="E487" s="57"/>
    </row>
    <row r="488" spans="1:5" ht="12.75">
      <c r="A488" s="41"/>
      <c r="B488" s="41"/>
      <c r="C488" s="41"/>
      <c r="D488" s="41"/>
      <c r="E488" s="57"/>
    </row>
    <row r="489" spans="1:5" ht="12.75">
      <c r="A489" s="41"/>
      <c r="B489" s="41"/>
      <c r="C489" s="41"/>
      <c r="D489" s="41"/>
      <c r="E489" s="57"/>
    </row>
    <row r="490" spans="1:5" ht="12.75">
      <c r="A490" s="41"/>
      <c r="B490" s="41"/>
      <c r="C490" s="41"/>
      <c r="D490" s="41"/>
      <c r="E490" s="57"/>
    </row>
    <row r="491" spans="1:5" ht="12.75">
      <c r="A491" s="41"/>
      <c r="B491" s="41"/>
      <c r="C491" s="41"/>
      <c r="D491" s="41"/>
      <c r="E491" s="57"/>
    </row>
    <row r="492" spans="1:5" ht="12.75">
      <c r="A492" s="41"/>
      <c r="B492" s="41"/>
      <c r="C492" s="41"/>
      <c r="D492" s="41"/>
      <c r="E492" s="57"/>
    </row>
    <row r="493" spans="1:5" ht="12.75">
      <c r="A493" s="41"/>
      <c r="B493" s="41"/>
      <c r="C493" s="41"/>
      <c r="D493" s="41"/>
      <c r="E493" s="57"/>
    </row>
    <row r="494" spans="1:5" ht="12.75">
      <c r="A494" s="41"/>
      <c r="B494" s="41"/>
      <c r="C494" s="41"/>
      <c r="D494" s="41"/>
      <c r="E494" s="57"/>
    </row>
    <row r="495" spans="1:5" ht="12.75">
      <c r="A495" s="41"/>
      <c r="B495" s="41"/>
      <c r="C495" s="41"/>
      <c r="D495" s="41"/>
      <c r="E495" s="57"/>
    </row>
    <row r="496" spans="1:5" ht="12.75">
      <c r="A496" s="41"/>
      <c r="B496" s="41"/>
      <c r="C496" s="41"/>
      <c r="D496" s="41"/>
      <c r="E496" s="57"/>
    </row>
    <row r="497" spans="1:5" ht="12.75">
      <c r="A497" s="41"/>
      <c r="B497" s="41"/>
      <c r="C497" s="41"/>
      <c r="D497" s="41"/>
      <c r="E497" s="57"/>
    </row>
    <row r="498" spans="1:5" ht="12.75">
      <c r="A498" s="41"/>
      <c r="B498" s="41"/>
      <c r="C498" s="41"/>
      <c r="D498" s="41"/>
      <c r="E498" s="57"/>
    </row>
    <row r="499" spans="1:5" ht="12.75">
      <c r="A499" s="41"/>
      <c r="B499" s="41"/>
      <c r="C499" s="41"/>
      <c r="D499" s="41"/>
      <c r="E499" s="57"/>
    </row>
    <row r="500" spans="1:5" ht="12.75">
      <c r="A500" s="41"/>
      <c r="B500" s="41"/>
      <c r="C500" s="41"/>
      <c r="D500" s="41"/>
      <c r="E500" s="57"/>
    </row>
    <row r="501" spans="1:5" ht="12.75">
      <c r="A501" s="41"/>
      <c r="B501" s="41"/>
      <c r="C501" s="41"/>
      <c r="D501" s="41"/>
      <c r="E501" s="57"/>
    </row>
    <row r="502" spans="1:5" ht="12.75">
      <c r="A502" s="41"/>
      <c r="B502" s="41"/>
      <c r="C502" s="41"/>
      <c r="D502" s="41"/>
      <c r="E502" s="57"/>
    </row>
    <row r="503" spans="1:5" ht="12.75">
      <c r="A503" s="41"/>
      <c r="B503" s="41"/>
      <c r="C503" s="41"/>
      <c r="D503" s="41"/>
      <c r="E503" s="57"/>
    </row>
    <row r="504" spans="1:5" ht="12.75">
      <c r="A504" s="41"/>
      <c r="B504" s="41"/>
      <c r="C504" s="41"/>
      <c r="D504" s="41"/>
      <c r="E504" s="57"/>
    </row>
    <row r="505" spans="1:5" ht="12.75">
      <c r="A505" s="41"/>
      <c r="B505" s="41"/>
      <c r="C505" s="41"/>
      <c r="D505" s="41"/>
      <c r="E505" s="57"/>
    </row>
    <row r="506" spans="1:5" ht="12.75">
      <c r="A506" s="41"/>
      <c r="B506" s="41"/>
      <c r="C506" s="41"/>
      <c r="D506" s="41"/>
      <c r="E506" s="57"/>
    </row>
    <row r="507" spans="1:5" ht="12.75">
      <c r="A507" s="41"/>
      <c r="B507" s="41"/>
      <c r="C507" s="41"/>
      <c r="D507" s="41"/>
      <c r="E507" s="57"/>
    </row>
    <row r="508" spans="1:5" ht="12.75">
      <c r="A508" s="41"/>
      <c r="B508" s="41"/>
      <c r="C508" s="41"/>
      <c r="D508" s="41"/>
      <c r="E508" s="57"/>
    </row>
    <row r="509" spans="1:5" ht="12.75">
      <c r="A509" s="41"/>
      <c r="B509" s="41"/>
      <c r="C509" s="41"/>
      <c r="D509" s="41"/>
      <c r="E509" s="57"/>
    </row>
    <row r="510" spans="1:5" ht="12.75">
      <c r="A510" s="41"/>
      <c r="B510" s="41"/>
      <c r="C510" s="41"/>
      <c r="D510" s="41"/>
      <c r="E510" s="57"/>
    </row>
    <row r="511" spans="1:5" ht="12.75">
      <c r="A511" s="41"/>
      <c r="B511" s="41"/>
      <c r="C511" s="41"/>
      <c r="D511" s="41"/>
      <c r="E511" s="57"/>
    </row>
    <row r="512" spans="1:5" ht="12.75">
      <c r="A512" s="41"/>
      <c r="B512" s="41"/>
      <c r="C512" s="41"/>
      <c r="D512" s="41"/>
      <c r="E512" s="57"/>
    </row>
    <row r="513" spans="1:5" ht="12.75">
      <c r="A513" s="41"/>
      <c r="B513" s="41"/>
      <c r="C513" s="41"/>
      <c r="D513" s="41"/>
      <c r="E513" s="57"/>
    </row>
    <row r="514" spans="1:5" ht="12.75">
      <c r="A514" s="41"/>
      <c r="B514" s="41"/>
      <c r="C514" s="41"/>
      <c r="D514" s="41"/>
      <c r="E514" s="57"/>
    </row>
    <row r="515" spans="1:5" ht="12.75">
      <c r="A515" s="41"/>
      <c r="B515" s="41"/>
      <c r="C515" s="41"/>
      <c r="D515" s="41"/>
      <c r="E515" s="57"/>
    </row>
    <row r="516" spans="1:5" ht="12.75">
      <c r="A516" s="41"/>
      <c r="B516" s="41"/>
      <c r="C516" s="41"/>
      <c r="D516" s="41"/>
      <c r="E516" s="57"/>
    </row>
    <row r="517" spans="1:5" ht="12.75">
      <c r="A517" s="41"/>
      <c r="B517" s="41"/>
      <c r="C517" s="41"/>
      <c r="D517" s="41"/>
      <c r="E517" s="57"/>
    </row>
    <row r="518" spans="1:5" ht="12.75">
      <c r="A518" s="41"/>
      <c r="B518" s="41"/>
      <c r="C518" s="41"/>
      <c r="D518" s="41"/>
      <c r="E518" s="57"/>
    </row>
    <row r="519" spans="1:5" ht="12.75">
      <c r="A519" s="41"/>
      <c r="B519" s="41"/>
      <c r="C519" s="41"/>
      <c r="D519" s="41"/>
      <c r="E519" s="57"/>
    </row>
    <row r="520" spans="1:5" ht="12.75">
      <c r="A520" s="41"/>
      <c r="B520" s="41"/>
      <c r="C520" s="41"/>
      <c r="D520" s="41"/>
      <c r="E520" s="57"/>
    </row>
    <row r="521" spans="1:5" ht="12.75">
      <c r="A521" s="41"/>
      <c r="B521" s="41"/>
      <c r="C521" s="41"/>
      <c r="D521" s="41"/>
      <c r="E521" s="57"/>
    </row>
    <row r="522" spans="1:5" ht="12.75">
      <c r="A522" s="41"/>
      <c r="B522" s="41"/>
      <c r="C522" s="41"/>
      <c r="D522" s="41"/>
      <c r="E522" s="57"/>
    </row>
    <row r="523" spans="1:5" ht="12.75">
      <c r="A523" s="41"/>
      <c r="B523" s="41"/>
      <c r="C523" s="41"/>
      <c r="D523" s="41"/>
      <c r="E523" s="57"/>
    </row>
    <row r="524" spans="1:5" ht="12.75">
      <c r="A524" s="41"/>
      <c r="B524" s="41"/>
      <c r="C524" s="41"/>
      <c r="D524" s="41"/>
      <c r="E524" s="57"/>
    </row>
    <row r="525" spans="1:5" ht="12.75">
      <c r="A525" s="41"/>
      <c r="B525" s="41"/>
      <c r="C525" s="41"/>
      <c r="D525" s="41"/>
      <c r="E525" s="57"/>
    </row>
    <row r="526" spans="1:5" ht="12.75">
      <c r="A526" s="41"/>
      <c r="B526" s="41"/>
      <c r="C526" s="41"/>
      <c r="D526" s="41"/>
      <c r="E526" s="57"/>
    </row>
    <row r="527" spans="1:5" ht="12.75">
      <c r="A527" s="41"/>
      <c r="B527" s="41"/>
      <c r="C527" s="41"/>
      <c r="D527" s="41"/>
      <c r="E527" s="57"/>
    </row>
    <row r="528" spans="1:5" ht="12.75">
      <c r="A528" s="41"/>
      <c r="B528" s="41"/>
      <c r="C528" s="41"/>
      <c r="D528" s="41"/>
      <c r="E528" s="57"/>
    </row>
    <row r="529" spans="1:5" ht="12.75">
      <c r="A529" s="41"/>
      <c r="B529" s="41"/>
      <c r="C529" s="41"/>
      <c r="D529" s="41"/>
      <c r="E529" s="57"/>
    </row>
    <row r="530" spans="1:5" ht="12.75">
      <c r="A530" s="41"/>
      <c r="B530" s="41"/>
      <c r="C530" s="41"/>
      <c r="D530" s="41"/>
      <c r="E530" s="57"/>
    </row>
    <row r="531" spans="1:5" ht="12.75">
      <c r="A531" s="41"/>
      <c r="B531" s="41"/>
      <c r="C531" s="41"/>
      <c r="D531" s="41"/>
      <c r="E531" s="57"/>
    </row>
    <row r="532" spans="1:5" ht="12.75">
      <c r="A532" s="41"/>
      <c r="B532" s="41"/>
      <c r="C532" s="41"/>
      <c r="D532" s="41"/>
      <c r="E532" s="57"/>
    </row>
    <row r="533" spans="1:5" ht="12.75">
      <c r="A533" s="41"/>
      <c r="B533" s="41"/>
      <c r="C533" s="41"/>
      <c r="D533" s="41"/>
      <c r="E533" s="57"/>
    </row>
    <row r="534" spans="1:5" ht="12.75">
      <c r="A534" s="41"/>
      <c r="B534" s="41"/>
      <c r="C534" s="41"/>
      <c r="D534" s="41"/>
      <c r="E534" s="57"/>
    </row>
    <row r="535" spans="1:5" ht="12.75">
      <c r="A535" s="41"/>
      <c r="B535" s="41"/>
      <c r="C535" s="41"/>
      <c r="D535" s="41"/>
      <c r="E535" s="57"/>
    </row>
  </sheetData>
  <mergeCells count="7">
    <mergeCell ref="G187:H187"/>
    <mergeCell ref="G249:H249"/>
    <mergeCell ref="G9:H9"/>
    <mergeCell ref="A5:H5"/>
    <mergeCell ref="A6:H6"/>
    <mergeCell ref="G64:H64"/>
    <mergeCell ref="G125:H125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2008-11-13T10:38:53Z</cp:lastPrinted>
  <dcterms:created xsi:type="dcterms:W3CDTF">2000-09-26T13:15:05Z</dcterms:created>
  <dcterms:modified xsi:type="dcterms:W3CDTF">2008-11-13T10:39:14Z</dcterms:modified>
  <cp:category/>
  <cp:version/>
  <cp:contentType/>
  <cp:contentStatus/>
</cp:coreProperties>
</file>