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15" windowWidth="1212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<sst xmlns="http://schemas.openxmlformats.org/spreadsheetml/2006/main" count="312" uniqueCount="225">
  <si>
    <t>Lp.</t>
  </si>
  <si>
    <t>I</t>
  </si>
  <si>
    <t>Dotacja z budżetu gminy</t>
  </si>
  <si>
    <t>II</t>
  </si>
  <si>
    <t>III</t>
  </si>
  <si>
    <t>IV</t>
  </si>
  <si>
    <t>1.</t>
  </si>
  <si>
    <t>wynajem pomieszczeń</t>
  </si>
  <si>
    <t>2.</t>
  </si>
  <si>
    <t>opłaty za zagubione książki</t>
  </si>
  <si>
    <t>3.</t>
  </si>
  <si>
    <t>opłaty za przetrzymywanie książek</t>
  </si>
  <si>
    <t>V</t>
  </si>
  <si>
    <t>VI</t>
  </si>
  <si>
    <t>VII</t>
  </si>
  <si>
    <t>Razem przychody</t>
  </si>
  <si>
    <t>Razem przychody i środki obrotowe</t>
  </si>
  <si>
    <t>4.</t>
  </si>
  <si>
    <t>5.</t>
  </si>
  <si>
    <t>6.</t>
  </si>
  <si>
    <t>VIII</t>
  </si>
  <si>
    <t>IX</t>
  </si>
  <si>
    <t>X</t>
  </si>
  <si>
    <t>XI</t>
  </si>
  <si>
    <t>XII</t>
  </si>
  <si>
    <t>XIII</t>
  </si>
  <si>
    <t>XIV</t>
  </si>
  <si>
    <t>Zbiory biblioteczne</t>
  </si>
  <si>
    <t>artykuły biurowe</t>
  </si>
  <si>
    <t>środki czystości</t>
  </si>
  <si>
    <t xml:space="preserve">energia elektryczna </t>
  </si>
  <si>
    <t>atestacja gaśnic</t>
  </si>
  <si>
    <t>opłaty pocztowe</t>
  </si>
  <si>
    <t>znaczki pocztowe</t>
  </si>
  <si>
    <t>prowizje bankowe</t>
  </si>
  <si>
    <t>Odpisy na ZFŚS</t>
  </si>
  <si>
    <t>Podróże służbowe</t>
  </si>
  <si>
    <t>usługi prawne</t>
  </si>
  <si>
    <t>Razem koszty</t>
  </si>
  <si>
    <t xml:space="preserve">XV </t>
  </si>
  <si>
    <t>Amortyzacja środków trwałych</t>
  </si>
  <si>
    <t>Razem koszty i amortyzacja</t>
  </si>
  <si>
    <t xml:space="preserve">            X</t>
  </si>
  <si>
    <t>TREŚĆ</t>
  </si>
  <si>
    <t>wywóz nieczystości</t>
  </si>
  <si>
    <t>ścieki</t>
  </si>
  <si>
    <t>pozostałe</t>
  </si>
  <si>
    <t>Wartości niematerialne i prawne</t>
  </si>
  <si>
    <t>koszty reprezentacji i reklamy</t>
  </si>
  <si>
    <t xml:space="preserve">2. </t>
  </si>
  <si>
    <t>sprzedaż książek z darów,ubytkowanych</t>
  </si>
  <si>
    <t>Przychody finansowe (ods. bankowe)</t>
  </si>
  <si>
    <t>woda</t>
  </si>
  <si>
    <t>konserwacja pieca</t>
  </si>
  <si>
    <t>XVI</t>
  </si>
  <si>
    <t>XV</t>
  </si>
  <si>
    <t>XVII</t>
  </si>
  <si>
    <t>Koszty finansowe</t>
  </si>
  <si>
    <t>darowizny</t>
  </si>
  <si>
    <t>usługi ksero</t>
  </si>
  <si>
    <t xml:space="preserve">usługi internetowe </t>
  </si>
  <si>
    <t>koszty obowiazkowego szkolenia pracowników</t>
  </si>
  <si>
    <t>umowa zlecenie</t>
  </si>
  <si>
    <t>abonament łącze internetowe</t>
  </si>
  <si>
    <t>umowy o dnieło</t>
  </si>
  <si>
    <t>usługi szkolenia zawodowego pracowników</t>
  </si>
  <si>
    <t>PLAN NA        2005                ROK</t>
  </si>
  <si>
    <t>lampki na stoliki do czytelni     5 szt.  x   100,00</t>
  </si>
  <si>
    <t>składka członkowska Polski Związek Bibliotek</t>
  </si>
  <si>
    <t>papier ksero, toner do ksero</t>
  </si>
  <si>
    <t xml:space="preserve">                                                   zestaw komputerowy z drukarką A3</t>
  </si>
  <si>
    <t>nagrody dla dzieci bioracych udział w konkurszach czytelniczych</t>
  </si>
  <si>
    <t>materiału do organizacji zająć z dziećmi</t>
  </si>
  <si>
    <t>prasa do biura</t>
  </si>
  <si>
    <t>folie, kleje, karty książki, informatory o książkach</t>
  </si>
  <si>
    <t>instalacja i abonament łącze internetowe</t>
  </si>
  <si>
    <t>wynagrodzenie brutto 7 osób   11.462,50  x 12 m-cy</t>
  </si>
  <si>
    <t>wzrost o stopień inflacji 137.550,00 x 3%</t>
  </si>
  <si>
    <t>szafa biurowa na dokumenty    3 szt.  x   700,00</t>
  </si>
  <si>
    <t>fax laserowy                           1 szt.  x  1600,00</t>
  </si>
  <si>
    <t>lada do czytelni                      1 szt.   x 1600,00</t>
  </si>
  <si>
    <t>regały na ksiązki                    5 szt.  Xx  300,00</t>
  </si>
  <si>
    <t>7.</t>
  </si>
  <si>
    <t>PLAN PO ZMIANACH NA 2005</t>
  </si>
  <si>
    <t>PLAN PO ZMIANACH NA 2005 ROK</t>
  </si>
  <si>
    <t>PRZEWIDYWANE WYKONANIE DO KOŃCA ROKU 2005</t>
  </si>
  <si>
    <t>Zatwierdził:</t>
  </si>
  <si>
    <t>KWOTOWY WZROST/SPADEK PRZYCHODÓW</t>
  </si>
  <si>
    <t>KWOTOWY WZROST/ SPADEK KOSZTÓW</t>
  </si>
  <si>
    <t>WYKONANIE  ZA I PÓŁROCZE 2005 ROKU</t>
  </si>
  <si>
    <t>WYKONANIE ZA I PÓŁROCZE  2005 ROKU</t>
  </si>
  <si>
    <t>WYKONANIE  DO VII 2005 ROKU</t>
  </si>
  <si>
    <t>WYKONANIE DO VII   2005 ROKU</t>
  </si>
  <si>
    <t>materiały do organizacji zajęć z dziećmi</t>
  </si>
  <si>
    <t>folie, kleje,karty książki,informatory o ksiażkach, inne</t>
  </si>
  <si>
    <t xml:space="preserve">konserwacja </t>
  </si>
  <si>
    <t>rozmowy telefoniczne, abonament neostrada</t>
  </si>
  <si>
    <t>wynagrodzenie brutto 7 osób  x 12 m-cy</t>
  </si>
  <si>
    <t>odzież ochronna, mydło, herbata</t>
  </si>
  <si>
    <t>okulary korekcyjne do pracy przy komputerze</t>
  </si>
  <si>
    <t>krzesła 20 szt x 100,00 zł</t>
  </si>
  <si>
    <t>fax  1x 1600,00 zł.</t>
  </si>
  <si>
    <t>zestaw komputerowy z oprogramowaniem</t>
  </si>
  <si>
    <t>konserwacja systemu sygnalizacji alarmowej</t>
  </si>
  <si>
    <t>obsługa programu płatnik</t>
  </si>
  <si>
    <t>obsługa programu finansowo - księgowego</t>
  </si>
  <si>
    <t>obsługa programy bibliotecznego MAK</t>
  </si>
  <si>
    <t xml:space="preserve">aktualizacja strony internetowej biblioteki </t>
  </si>
  <si>
    <t>wzrost dodatku za wysługę lat w 2006 roku</t>
  </si>
  <si>
    <t xml:space="preserve">remont ( wymiana developeru) </t>
  </si>
  <si>
    <t xml:space="preserve">olej opałowy </t>
  </si>
  <si>
    <t>PLAN NA 2006           ROK</t>
  </si>
  <si>
    <t>PLAN PO ZMIANACH NA 2005           ROK</t>
  </si>
  <si>
    <t>PLAN NA      2006             ROK</t>
  </si>
  <si>
    <t>PLAN NA    2005                  ROK</t>
  </si>
  <si>
    <t>PLAN PO ZMIANACH NA 2005               ROK</t>
  </si>
  <si>
    <t>PRZEWIDYWANE WYKONANIE DO KOŃCA 2005        ROKU</t>
  </si>
  <si>
    <t>wzrost o stopień inflacji 1,5%</t>
  </si>
  <si>
    <t xml:space="preserve">% REALIZACJI </t>
  </si>
  <si>
    <t>remont dachu, inne</t>
  </si>
  <si>
    <t xml:space="preserve">aktualizacja programu fInansowo-księgowego </t>
  </si>
  <si>
    <r>
      <t xml:space="preserve">Przychody ze sprzedaży usług </t>
    </r>
    <r>
      <rPr>
        <sz val="10"/>
        <rFont val="Arial Narrow"/>
        <family val="2"/>
      </rPr>
      <t>w tym:</t>
    </r>
  </si>
  <si>
    <r>
      <t xml:space="preserve">Pozostałe przychody </t>
    </r>
    <r>
      <rPr>
        <sz val="10"/>
        <rFont val="Arial Narrow"/>
        <family val="2"/>
      </rPr>
      <t>w tym:</t>
    </r>
  </si>
  <si>
    <r>
      <t xml:space="preserve">Pozostałe przychody operacyjne  </t>
    </r>
    <r>
      <rPr>
        <sz val="10"/>
        <rFont val="Arial Narrow"/>
        <family val="2"/>
      </rPr>
      <t>w tym:</t>
    </r>
  </si>
  <si>
    <r>
      <t xml:space="preserve">Zużycie materiałów  </t>
    </r>
    <r>
      <rPr>
        <sz val="10"/>
        <rFont val="Arial Narrow"/>
        <family val="2"/>
      </rPr>
      <t>w tym:</t>
    </r>
  </si>
  <si>
    <r>
      <t xml:space="preserve">Zużycie energii  </t>
    </r>
    <r>
      <rPr>
        <sz val="10"/>
        <rFont val="Arial Narrow"/>
        <family val="2"/>
      </rPr>
      <t>w tym:</t>
    </r>
  </si>
  <si>
    <r>
      <t xml:space="preserve">Usługi remontowe obce </t>
    </r>
    <r>
      <rPr>
        <sz val="10"/>
        <rFont val="Arial Narrow"/>
        <family val="2"/>
      </rPr>
      <t xml:space="preserve"> w tym:</t>
    </r>
  </si>
  <si>
    <r>
      <t xml:space="preserve">Usługi telekomun i pocztowe  </t>
    </r>
    <r>
      <rPr>
        <sz val="10"/>
        <rFont val="Arial Narrow"/>
        <family val="2"/>
      </rPr>
      <t>w tym:</t>
    </r>
  </si>
  <si>
    <r>
      <t xml:space="preserve">Pozostałe usługi obce </t>
    </r>
    <r>
      <rPr>
        <sz val="10"/>
        <rFont val="Arial Narrow"/>
        <family val="2"/>
      </rPr>
      <t xml:space="preserve"> w tym:</t>
    </r>
  </si>
  <si>
    <r>
      <t xml:space="preserve">Wynagrodzenia  </t>
    </r>
    <r>
      <rPr>
        <sz val="10"/>
        <rFont val="Arial Narrow"/>
        <family val="2"/>
      </rPr>
      <t>w tym:</t>
    </r>
  </si>
  <si>
    <r>
      <t xml:space="preserve">Pozostałe świadcz.  na rzecz pracowników </t>
    </r>
    <r>
      <rPr>
        <sz val="10"/>
        <rFont val="Arial Narrow"/>
        <family val="2"/>
      </rPr>
      <t>w tym:</t>
    </r>
  </si>
  <si>
    <r>
      <t xml:space="preserve">Pozostałe koszty  </t>
    </r>
    <r>
      <rPr>
        <sz val="10"/>
        <rFont val="Arial Narrow"/>
        <family val="2"/>
      </rPr>
      <t xml:space="preserve"> w tym:</t>
    </r>
  </si>
  <si>
    <r>
      <t xml:space="preserve">Środki trwałe amortyzowane  stopniowo </t>
    </r>
    <r>
      <rPr>
        <sz val="10"/>
        <rFont val="Arial Narrow"/>
        <family val="2"/>
      </rPr>
      <t>w tym:</t>
    </r>
  </si>
  <si>
    <t xml:space="preserve">prasa do biura </t>
  </si>
  <si>
    <t xml:space="preserve">serwis kotłowni  </t>
  </si>
  <si>
    <t>dzierżawa balustrady na balkonie</t>
  </si>
  <si>
    <t>Stan środków obrotowych na początek roku - saldo</t>
  </si>
  <si>
    <t>PLAN FINANSOWY  NA 2007           ROK</t>
  </si>
  <si>
    <r>
      <t>monitoring budynku</t>
    </r>
    <r>
      <rPr>
        <i/>
        <sz val="10"/>
        <rFont val="Arial Narrow"/>
        <family val="2"/>
      </rPr>
      <t xml:space="preserve">  ( 183,00 x 12 miesięcy)</t>
    </r>
  </si>
  <si>
    <r>
      <t>Składki na FP i FGŚP</t>
    </r>
    <r>
      <rPr>
        <sz val="10"/>
        <rFont val="Arial Narrow"/>
        <family val="2"/>
      </rPr>
      <t xml:space="preserve"> ( 2,55%)</t>
    </r>
  </si>
  <si>
    <t>opłata  z tytułu użytkowania  wieczystego gruntu ( 0,3% od kwoty 230000,00)</t>
  </si>
  <si>
    <r>
      <t>ubezpieczenie mienia (</t>
    </r>
    <r>
      <rPr>
        <i/>
        <sz val="10"/>
        <rFont val="Arial Narrow"/>
        <family val="2"/>
      </rPr>
      <t xml:space="preserve"> księgozbiór, budynek, wyposażenie)</t>
    </r>
  </si>
  <si>
    <r>
      <t xml:space="preserve">prasa  </t>
    </r>
    <r>
      <rPr>
        <i/>
        <sz val="10"/>
        <rFont val="Arial Narrow"/>
        <family val="2"/>
      </rPr>
      <t>( prasa do czytelni , prenumerata M.P. i Dz. U.)</t>
    </r>
  </si>
  <si>
    <t xml:space="preserve">konserwacja kserokopiarki  </t>
  </si>
  <si>
    <t>Agacińska</t>
  </si>
  <si>
    <t>Cieślak</t>
  </si>
  <si>
    <t>Gałecka</t>
  </si>
  <si>
    <t>Kowalska</t>
  </si>
  <si>
    <t>Romaszko</t>
  </si>
  <si>
    <t>Żuprańska</t>
  </si>
  <si>
    <t>Zapart</t>
  </si>
  <si>
    <t>wyn zas</t>
  </si>
  <si>
    <t>d fun</t>
  </si>
  <si>
    <t>premia</t>
  </si>
  <si>
    <t>staż</t>
  </si>
  <si>
    <t>płaca brutto</t>
  </si>
  <si>
    <t>wynagrodzenia brutto 7 osób (I-XII)</t>
  </si>
  <si>
    <t>nagroda jubileuszowa 200% wyn. Kowalska</t>
  </si>
  <si>
    <t>nagroda jubileuszowa 100% wyn Romaszko</t>
  </si>
  <si>
    <t>ZFN 3% od wynagrodzeń</t>
  </si>
  <si>
    <t>składki społeczne</t>
  </si>
  <si>
    <t>FP i FGŚP</t>
  </si>
  <si>
    <r>
      <t xml:space="preserve">pozostałe materiały </t>
    </r>
    <r>
      <rPr>
        <i/>
        <sz val="10"/>
        <rFont val="Arial Narrow"/>
        <family val="2"/>
      </rPr>
      <t xml:space="preserve"> </t>
    </r>
    <r>
      <rPr>
        <sz val="10"/>
        <rFont val="Arial Narrow"/>
        <family val="2"/>
      </rPr>
      <t xml:space="preserve">  </t>
    </r>
  </si>
  <si>
    <t>inne usługi remontowe w budynku</t>
  </si>
  <si>
    <t>pozostałe usługi remontowe</t>
  </si>
  <si>
    <t>obsługa programu płatnik, finansowo księgowego</t>
  </si>
  <si>
    <t>aktualizacja strony internetowej MPB</t>
  </si>
  <si>
    <t>aktualizacja programu księgowego</t>
  </si>
  <si>
    <t xml:space="preserve">serwis sieci internetowej i komputerów </t>
  </si>
  <si>
    <t>regały szt. 4  x 200,00</t>
  </si>
  <si>
    <t>kserokopiarka kolorowa laserowa szt. 1 x 8000,00</t>
  </si>
  <si>
    <t>krzesło obrotowe do biura szt 3 x 250,00</t>
  </si>
  <si>
    <t xml:space="preserve">Środki trwałe amortyzowane  jednorazowo </t>
  </si>
  <si>
    <t xml:space="preserve">aparaty telefoniczne szt 2 x 150,00 </t>
  </si>
  <si>
    <t>usługi informatyczne</t>
  </si>
  <si>
    <t>drukarka do kart katalogowych szt. 1 x 700,00</t>
  </si>
  <si>
    <t>stolik-biurko pod komputer szt 1 x 300,00</t>
  </si>
  <si>
    <t>lada do czytelni  szt 1  x 3400,00</t>
  </si>
  <si>
    <t>zestaw komputerowy z oprogramowaniem do czytelni szt  1  x 5000,00</t>
  </si>
  <si>
    <t>materiały do pracy z dziećmi ( bloki, farby, kredki, inne)</t>
  </si>
  <si>
    <t>PLAN FINANSOWY     NA 2007            ROK</t>
  </si>
  <si>
    <r>
      <t xml:space="preserve">materiały do remontów i konserwacji </t>
    </r>
    <r>
      <rPr>
        <i/>
        <sz val="9"/>
        <rFont val="Arial Narrow"/>
        <family val="2"/>
      </rPr>
      <t>( żarówki,  jarzeniówki , inne )</t>
    </r>
  </si>
  <si>
    <r>
      <t xml:space="preserve">kiermasz książek </t>
    </r>
    <r>
      <rPr>
        <i/>
        <sz val="10"/>
        <rFont val="Arial Narrow"/>
        <family val="2"/>
      </rPr>
      <t>(sprzedaż książek z darów i ubytkowanych)</t>
    </r>
  </si>
  <si>
    <r>
      <t xml:space="preserve">pozostałe </t>
    </r>
    <r>
      <rPr>
        <i/>
        <sz val="10"/>
        <rFont val="Arial Narrow"/>
        <family val="2"/>
      </rPr>
      <t>( dotacja na zakup książek z Ministerstwa Kultury)</t>
    </r>
  </si>
  <si>
    <t>szkolenie pracowników  merytorycznych w zakresie obsługi programu MAK</t>
  </si>
  <si>
    <t>Sporządził:</t>
  </si>
  <si>
    <t>szkolenie pracowników administracji                                                     ( sprawy kadrowo-księgowe )</t>
  </si>
  <si>
    <t>Środki trwałe amortyzowane stopniowo w tym:</t>
  </si>
  <si>
    <t>drukarka do kart katalogowych</t>
  </si>
  <si>
    <t>PLAN FINANSOWY NA 2008    ROK</t>
  </si>
  <si>
    <t>WYKONANIE PLANU NA   2007 ROK</t>
  </si>
  <si>
    <t>WZROST / SPADEK KOSZTÓW W STOSUNKU DO ROKU 2007</t>
  </si>
  <si>
    <t>WYKONANIE PLANU NA 2007 ROK</t>
  </si>
  <si>
    <t>usługi kominiarskie</t>
  </si>
  <si>
    <r>
      <t>pozostałe usługi obce</t>
    </r>
    <r>
      <rPr>
        <i/>
        <sz val="10"/>
        <rFont val="Arial Narrow"/>
        <family val="2"/>
      </rPr>
      <t xml:space="preserve"> ( transportowe, pranie dywanów,inne )</t>
    </r>
  </si>
  <si>
    <t>badania profilaktyczne pracowników ( 3 osoby  x 80,00)</t>
  </si>
  <si>
    <t xml:space="preserve">ekran  </t>
  </si>
  <si>
    <t>projektor multimedialny</t>
  </si>
  <si>
    <t>fax</t>
  </si>
  <si>
    <t>regały do czytelni</t>
  </si>
  <si>
    <r>
      <t>wydatki związane z BHP</t>
    </r>
    <r>
      <rPr>
        <i/>
        <sz val="10"/>
        <rFont val="Arial Narrow"/>
        <family val="2"/>
      </rPr>
      <t xml:space="preserve"> ( odzież ochronna, mydło, herbata )</t>
    </r>
  </si>
  <si>
    <t xml:space="preserve">Zobowiązania - saldo </t>
  </si>
  <si>
    <t>Razem koszty, zakup środków  trwałych i zobowiązania</t>
  </si>
  <si>
    <t>nagroda jubileuszowa</t>
  </si>
  <si>
    <t xml:space="preserve">                                         wynagrodzenie 7 osób x 12 miesięcy</t>
  </si>
  <si>
    <t>wynagrodzenia z tyt. umów zleceń</t>
  </si>
  <si>
    <t xml:space="preserve">pozostałe (nagrody konkursowe, kwiaty itp.) </t>
  </si>
  <si>
    <t xml:space="preserve">wynagrodzenia osobowe pracowników:                                             </t>
  </si>
  <si>
    <t>stolik pod projektor</t>
  </si>
  <si>
    <t>bindownica</t>
  </si>
  <si>
    <t>laminator</t>
  </si>
  <si>
    <t>drabinka biblioteczna szt. 2</t>
  </si>
  <si>
    <t>wzrost dodatku za wysługę lat w 2008 roku</t>
  </si>
  <si>
    <t>WZROST / SPADEK PRZYCHODÓW W STOSUNKU DO ROKU 2007</t>
  </si>
  <si>
    <t>Zatwierdził</t>
  </si>
  <si>
    <t>Podatki i opłaty administracyjne</t>
  </si>
  <si>
    <t>wzrost wynagrodzeń o stopień inflacji 3,6%</t>
  </si>
  <si>
    <t>remont ogrodzenia</t>
  </si>
  <si>
    <t>folie, kleje,karty katalogowe, taśmy do renowacji książek</t>
  </si>
  <si>
    <t>Międzyzdroje, dnia 16.01.2008</t>
  </si>
  <si>
    <r>
      <t xml:space="preserve">Składki na ubezpieczenie Społeczne </t>
    </r>
    <r>
      <rPr>
        <sz val="10"/>
        <rFont val="Arial Narrow"/>
        <family val="2"/>
      </rPr>
      <t>( 16,06%)</t>
    </r>
  </si>
  <si>
    <r>
      <t>zakładowy fundusz nagród   169260,00</t>
    </r>
    <r>
      <rPr>
        <i/>
        <sz val="10"/>
        <rFont val="Arial Narrow"/>
        <family val="2"/>
      </rPr>
      <t xml:space="preserve"> x 3%</t>
    </r>
  </si>
  <si>
    <t xml:space="preserve"> zestaw komputerowy z opogramowaniem</t>
  </si>
  <si>
    <t>lada do czytelni</t>
  </si>
  <si>
    <t>usł. drukowania, skanowania,  dostępu do internetu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</si>
</sst>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"/>
    <numFmt numFmtId="166" formatCode="0.0000"/>
    <numFmt numFmtId="167" formatCode="0.000"/>
    <numFmt numFmtId="168" formatCode="0.0%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0000\ _z_ł_-;\-* #,##0.00000\ _z_ł_-;_-* &quot;-&quot;??\ _z_ł_-;_-@_-"/>
    <numFmt numFmtId="172" formatCode="_-* #,##0.0\ _z_ł_-;\-* #,##0.0\ _z_ł_-;_-* &quot;-&quot;??\ _z_ł_-;_-@_-"/>
    <numFmt numFmtId="173" formatCode="_-* #,##0\ _z_ł_-;\-* #,##0\ _z_ł_-;_-* &quot;-&quot;??\ _z_ł_-;_-@_-"/>
    <numFmt numFmtId="174" formatCode="0.000000"/>
    <numFmt numFmtId="175" formatCode="0.0000000"/>
    <numFmt numFmtId="176" formatCode="0.00000000"/>
  </numFmts>
  <fonts count="16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8"/>
      <name val="Arial CE"/>
      <family val="0"/>
    </font>
    <font>
      <sz val="10"/>
      <color indexed="9"/>
      <name val="Arial CE"/>
      <family val="0"/>
    </font>
    <font>
      <b/>
      <sz val="9"/>
      <name val="Arial CE"/>
      <family val="2"/>
    </font>
    <font>
      <b/>
      <sz val="7"/>
      <name val="Arial CE"/>
      <family val="2"/>
    </font>
    <font>
      <i/>
      <sz val="9"/>
      <name val="Arial Narrow"/>
      <family val="2"/>
    </font>
    <font>
      <b/>
      <sz val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2" fontId="1" fillId="2" borderId="1" xfId="0" applyNumberFormat="1" applyFont="1" applyFill="1" applyBorder="1" applyAlignment="1">
      <alignment/>
    </xf>
    <xf numFmtId="0" fontId="0" fillId="0" borderId="2" xfId="0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2" fontId="0" fillId="0" borderId="4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0" fontId="1" fillId="0" borderId="8" xfId="0" applyFont="1" applyBorder="1" applyAlignment="1">
      <alignment/>
    </xf>
    <xf numFmtId="2" fontId="1" fillId="0" borderId="8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1" fillId="2" borderId="2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2" fontId="5" fillId="2" borderId="1" xfId="0" applyNumberFormat="1" applyFont="1" applyFill="1" applyBorder="1" applyAlignment="1">
      <alignment/>
    </xf>
    <xf numFmtId="2" fontId="4" fillId="0" borderId="1" xfId="0" applyNumberFormat="1" applyFont="1" applyBorder="1" applyAlignment="1">
      <alignment/>
    </xf>
    <xf numFmtId="2" fontId="4" fillId="3" borderId="1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2" fontId="4" fillId="3" borderId="3" xfId="0" applyNumberFormat="1" applyFont="1" applyFill="1" applyBorder="1" applyAlignment="1">
      <alignment/>
    </xf>
    <xf numFmtId="2" fontId="4" fillId="0" borderId="3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2" fontId="6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9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/>
    </xf>
    <xf numFmtId="43" fontId="5" fillId="2" borderId="1" xfId="15" applyFont="1" applyFill="1" applyBorder="1" applyAlignment="1">
      <alignment horizontal="right"/>
    </xf>
    <xf numFmtId="2" fontId="5" fillId="2" borderId="9" xfId="0" applyNumberFormat="1" applyFont="1" applyFill="1" applyBorder="1" applyAlignment="1">
      <alignment/>
    </xf>
    <xf numFmtId="43" fontId="5" fillId="2" borderId="1" xfId="15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/>
    </xf>
    <xf numFmtId="2" fontId="4" fillId="0" borderId="1" xfId="0" applyNumberFormat="1" applyFont="1" applyFill="1" applyBorder="1" applyAlignment="1">
      <alignment/>
    </xf>
    <xf numFmtId="43" fontId="4" fillId="3" borderId="1" xfId="15" applyNumberFormat="1" applyFont="1" applyFill="1" applyBorder="1" applyAlignment="1">
      <alignment horizontal="right"/>
    </xf>
    <xf numFmtId="2" fontId="4" fillId="3" borderId="9" xfId="0" applyNumberFormat="1" applyFont="1" applyFill="1" applyBorder="1" applyAlignment="1">
      <alignment/>
    </xf>
    <xf numFmtId="2" fontId="4" fillId="0" borderId="9" xfId="0" applyNumberFormat="1" applyFont="1" applyBorder="1" applyAlignment="1">
      <alignment/>
    </xf>
    <xf numFmtId="2" fontId="5" fillId="0" borderId="1" xfId="0" applyNumberFormat="1" applyFont="1" applyFill="1" applyBorder="1" applyAlignment="1">
      <alignment/>
    </xf>
    <xf numFmtId="43" fontId="4" fillId="3" borderId="1" xfId="15" applyFont="1" applyFill="1" applyBorder="1" applyAlignment="1">
      <alignment horizontal="right"/>
    </xf>
    <xf numFmtId="2" fontId="5" fillId="0" borderId="1" xfId="0" applyNumberFormat="1" applyFont="1" applyBorder="1" applyAlignment="1">
      <alignment/>
    </xf>
    <xf numFmtId="43" fontId="4" fillId="0" borderId="1" xfId="15" applyFont="1" applyBorder="1" applyAlignment="1">
      <alignment horizontal="right"/>
    </xf>
    <xf numFmtId="2" fontId="5" fillId="3" borderId="1" xfId="0" applyNumberFormat="1" applyFont="1" applyFill="1" applyBorder="1" applyAlignment="1">
      <alignment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4" fillId="0" borderId="3" xfId="0" applyFont="1" applyBorder="1" applyAlignment="1">
      <alignment horizontal="left"/>
    </xf>
    <xf numFmtId="2" fontId="5" fillId="0" borderId="3" xfId="0" applyNumberFormat="1" applyFont="1" applyBorder="1" applyAlignment="1">
      <alignment/>
    </xf>
    <xf numFmtId="2" fontId="4" fillId="0" borderId="3" xfId="0" applyNumberFormat="1" applyFont="1" applyFill="1" applyBorder="1" applyAlignment="1">
      <alignment/>
    </xf>
    <xf numFmtId="43" fontId="4" fillId="3" borderId="3" xfId="15" applyFont="1" applyFill="1" applyBorder="1" applyAlignment="1">
      <alignment horizontal="right"/>
    </xf>
    <xf numFmtId="2" fontId="4" fillId="3" borderId="11" xfId="0" applyNumberFormat="1" applyFont="1" applyFill="1" applyBorder="1" applyAlignment="1">
      <alignment/>
    </xf>
    <xf numFmtId="2" fontId="4" fillId="0" borderId="11" xfId="0" applyNumberFormat="1" applyFont="1" applyBorder="1" applyAlignment="1">
      <alignment/>
    </xf>
    <xf numFmtId="2" fontId="5" fillId="0" borderId="3" xfId="0" applyNumberFormat="1" applyFont="1" applyFill="1" applyBorder="1" applyAlignment="1">
      <alignment/>
    </xf>
    <xf numFmtId="43" fontId="4" fillId="3" borderId="1" xfId="15" applyFont="1" applyFill="1" applyBorder="1" applyAlignment="1">
      <alignment/>
    </xf>
    <xf numFmtId="0" fontId="4" fillId="2" borderId="1" xfId="0" applyFont="1" applyFill="1" applyBorder="1" applyAlignment="1">
      <alignment/>
    </xf>
    <xf numFmtId="2" fontId="8" fillId="2" borderId="9" xfId="0" applyNumberFormat="1" applyFont="1" applyFill="1" applyBorder="1" applyAlignment="1">
      <alignment/>
    </xf>
    <xf numFmtId="2" fontId="9" fillId="0" borderId="9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2" fontId="8" fillId="0" borderId="9" xfId="0" applyNumberFormat="1" applyFont="1" applyFill="1" applyBorder="1" applyAlignment="1">
      <alignment/>
    </xf>
    <xf numFmtId="2" fontId="8" fillId="3" borderId="9" xfId="0" applyNumberFormat="1" applyFont="1" applyFill="1" applyBorder="1" applyAlignment="1">
      <alignment/>
    </xf>
    <xf numFmtId="2" fontId="8" fillId="3" borderId="11" xfId="0" applyNumberFormat="1" applyFont="1" applyFill="1" applyBorder="1" applyAlignment="1">
      <alignment/>
    </xf>
    <xf numFmtId="2" fontId="8" fillId="2" borderId="1" xfId="0" applyNumberFormat="1" applyFont="1" applyFill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wrapText="1"/>
    </xf>
    <xf numFmtId="2" fontId="5" fillId="2" borderId="12" xfId="0" applyNumberFormat="1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2" fontId="9" fillId="0" borderId="9" xfId="0" applyNumberFormat="1" applyFont="1" applyFill="1" applyBorder="1" applyAlignment="1">
      <alignment/>
    </xf>
    <xf numFmtId="0" fontId="7" fillId="0" borderId="1" xfId="0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2" fontId="4" fillId="3" borderId="12" xfId="0" applyNumberFormat="1" applyFont="1" applyFill="1" applyBorder="1" applyAlignment="1">
      <alignment/>
    </xf>
    <xf numFmtId="2" fontId="9" fillId="3" borderId="9" xfId="0" applyNumberFormat="1" applyFont="1" applyFill="1" applyBorder="1" applyAlignment="1">
      <alignment/>
    </xf>
    <xf numFmtId="2" fontId="7" fillId="0" borderId="1" xfId="0" applyNumberFormat="1" applyFont="1" applyBorder="1" applyAlignment="1">
      <alignment/>
    </xf>
    <xf numFmtId="167" fontId="5" fillId="2" borderId="1" xfId="0" applyNumberFormat="1" applyFont="1" applyFill="1" applyBorder="1" applyAlignment="1">
      <alignment/>
    </xf>
    <xf numFmtId="167" fontId="4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2" fontId="5" fillId="0" borderId="12" xfId="0" applyNumberFormat="1" applyFont="1" applyBorder="1" applyAlignment="1">
      <alignment/>
    </xf>
    <xf numFmtId="0" fontId="7" fillId="3" borderId="1" xfId="0" applyFont="1" applyFill="1" applyBorder="1" applyAlignment="1">
      <alignment/>
    </xf>
    <xf numFmtId="2" fontId="7" fillId="3" borderId="1" xfId="0" applyNumberFormat="1" applyFont="1" applyFill="1" applyBorder="1" applyAlignment="1">
      <alignment/>
    </xf>
    <xf numFmtId="2" fontId="5" fillId="3" borderId="12" xfId="0" applyNumberFormat="1" applyFont="1" applyFill="1" applyBorder="1" applyAlignment="1">
      <alignment/>
    </xf>
    <xf numFmtId="0" fontId="7" fillId="3" borderId="1" xfId="0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right"/>
    </xf>
    <xf numFmtId="2" fontId="5" fillId="3" borderId="13" xfId="0" applyNumberFormat="1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7" fillId="3" borderId="3" xfId="0" applyFont="1" applyFill="1" applyBorder="1" applyAlignment="1">
      <alignment horizontal="right"/>
    </xf>
    <xf numFmtId="2" fontId="7" fillId="3" borderId="3" xfId="0" applyNumberFormat="1" applyFont="1" applyFill="1" applyBorder="1" applyAlignment="1">
      <alignment/>
    </xf>
    <xf numFmtId="2" fontId="5" fillId="3" borderId="3" xfId="0" applyNumberFormat="1" applyFont="1" applyFill="1" applyBorder="1" applyAlignment="1">
      <alignment/>
    </xf>
    <xf numFmtId="2" fontId="5" fillId="2" borderId="3" xfId="0" applyNumberFormat="1" applyFont="1" applyFill="1" applyBorder="1" applyAlignment="1">
      <alignment/>
    </xf>
    <xf numFmtId="2" fontId="5" fillId="0" borderId="13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1" xfId="0" applyFont="1" applyFill="1" applyBorder="1" applyAlignment="1">
      <alignment/>
    </xf>
    <xf numFmtId="2" fontId="5" fillId="2" borderId="1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0" fontId="4" fillId="0" borderId="1" xfId="0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3" xfId="0" applyFont="1" applyFill="1" applyBorder="1" applyAlignment="1">
      <alignment horizontal="left" wrapText="1"/>
    </xf>
    <xf numFmtId="2" fontId="4" fillId="2" borderId="3" xfId="0" applyNumberFormat="1" applyFont="1" applyFill="1" applyBorder="1" applyAlignment="1">
      <alignment/>
    </xf>
    <xf numFmtId="2" fontId="7" fillId="2" borderId="3" xfId="0" applyNumberFormat="1" applyFont="1" applyFill="1" applyBorder="1" applyAlignment="1">
      <alignment/>
    </xf>
    <xf numFmtId="2" fontId="5" fillId="2" borderId="13" xfId="0" applyNumberFormat="1" applyFont="1" applyFill="1" applyBorder="1" applyAlignment="1">
      <alignment/>
    </xf>
    <xf numFmtId="2" fontId="8" fillId="2" borderId="11" xfId="0" applyNumberFormat="1" applyFont="1" applyFill="1" applyBorder="1" applyAlignment="1">
      <alignment/>
    </xf>
    <xf numFmtId="2" fontId="4" fillId="2" borderId="11" xfId="0" applyNumberFormat="1" applyFont="1" applyFill="1" applyBorder="1" applyAlignment="1">
      <alignment/>
    </xf>
    <xf numFmtId="2" fontId="1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/>
    </xf>
    <xf numFmtId="2" fontId="3" fillId="2" borderId="1" xfId="0" applyNumberFormat="1" applyFont="1" applyFill="1" applyBorder="1" applyAlignment="1">
      <alignment/>
    </xf>
    <xf numFmtId="2" fontId="11" fillId="3" borderId="0" xfId="0" applyNumberFormat="1" applyFont="1" applyFill="1" applyAlignment="1">
      <alignment/>
    </xf>
    <xf numFmtId="0" fontId="12" fillId="0" borderId="1" xfId="0" applyFont="1" applyBorder="1" applyAlignment="1">
      <alignment/>
    </xf>
    <xf numFmtId="2" fontId="12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2" fontId="13" fillId="0" borderId="1" xfId="0" applyNumberFormat="1" applyFont="1" applyBorder="1" applyAlignment="1">
      <alignment/>
    </xf>
    <xf numFmtId="0" fontId="5" fillId="3" borderId="3" xfId="0" applyFont="1" applyFill="1" applyBorder="1" applyAlignment="1">
      <alignment horizontal="left" wrapText="1"/>
    </xf>
    <xf numFmtId="0" fontId="7" fillId="3" borderId="3" xfId="0" applyFont="1" applyFill="1" applyBorder="1" applyAlignment="1">
      <alignment horizontal="right" wrapText="1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2" borderId="3" xfId="0" applyFont="1" applyFill="1" applyBorder="1" applyAlignment="1">
      <alignment/>
    </xf>
    <xf numFmtId="0" fontId="4" fillId="0" borderId="1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7" fillId="0" borderId="1" xfId="0" applyFont="1" applyBorder="1" applyAlignment="1">
      <alignment horizontal="right" wrapText="1"/>
    </xf>
    <xf numFmtId="2" fontId="10" fillId="0" borderId="1" xfId="0" applyNumberFormat="1" applyFont="1" applyBorder="1" applyAlignment="1">
      <alignment/>
    </xf>
    <xf numFmtId="2" fontId="8" fillId="3" borderId="1" xfId="0" applyNumberFormat="1" applyFont="1" applyFill="1" applyBorder="1" applyAlignment="1">
      <alignment/>
    </xf>
    <xf numFmtId="2" fontId="9" fillId="3" borderId="1" xfId="0" applyNumberFormat="1" applyFont="1" applyFill="1" applyBorder="1" applyAlignment="1">
      <alignment/>
    </xf>
    <xf numFmtId="0" fontId="4" fillId="3" borderId="3" xfId="0" applyFont="1" applyFill="1" applyBorder="1" applyAlignment="1">
      <alignment/>
    </xf>
    <xf numFmtId="43" fontId="5" fillId="3" borderId="1" xfId="15" applyFont="1" applyFill="1" applyBorder="1" applyAlignment="1">
      <alignment/>
    </xf>
    <xf numFmtId="0" fontId="7" fillId="0" borderId="1" xfId="0" applyFont="1" applyBorder="1" applyAlignment="1">
      <alignment/>
    </xf>
    <xf numFmtId="2" fontId="5" fillId="2" borderId="1" xfId="0" applyNumberFormat="1" applyFont="1" applyFill="1" applyBorder="1" applyAlignment="1">
      <alignment horizontal="left" indent="2"/>
    </xf>
    <xf numFmtId="2" fontId="5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4"/>
  <sheetViews>
    <sheetView tabSelected="1" workbookViewId="0" topLeftCell="B3">
      <selection activeCell="AP26" sqref="AP26"/>
    </sheetView>
  </sheetViews>
  <sheetFormatPr defaultColWidth="9.00390625" defaultRowHeight="12.75"/>
  <cols>
    <col min="1" max="1" width="4.125" style="0" customWidth="1"/>
    <col min="2" max="2" width="39.125" style="0" customWidth="1"/>
    <col min="3" max="3" width="11.125" style="0" hidden="1" customWidth="1"/>
    <col min="4" max="4" width="10.75390625" style="0" hidden="1" customWidth="1"/>
    <col min="5" max="5" width="10.75390625" style="0" customWidth="1"/>
    <col min="6" max="6" width="11.75390625" style="0" customWidth="1"/>
    <col min="7" max="7" width="12.625" style="0" hidden="1" customWidth="1"/>
    <col min="8" max="8" width="0.12890625" style="0" hidden="1" customWidth="1"/>
    <col min="9" max="9" width="13.375" style="0" hidden="1" customWidth="1"/>
    <col min="10" max="11" width="14.75390625" style="0" hidden="1" customWidth="1"/>
    <col min="12" max="12" width="0.12890625" style="0" hidden="1" customWidth="1"/>
    <col min="13" max="13" width="10.125" style="0" hidden="1" customWidth="1"/>
    <col min="14" max="14" width="0.12890625" style="0" hidden="1" customWidth="1"/>
    <col min="15" max="15" width="11.00390625" style="0" hidden="1" customWidth="1"/>
    <col min="16" max="16" width="13.125" style="0" hidden="1" customWidth="1"/>
    <col min="17" max="19" width="9.625" style="0" hidden="1" customWidth="1"/>
    <col min="20" max="20" width="13.375" style="0" hidden="1" customWidth="1"/>
    <col min="21" max="21" width="9.625" style="0" hidden="1" customWidth="1"/>
    <col min="22" max="22" width="0.12890625" style="0" hidden="1" customWidth="1"/>
    <col min="23" max="23" width="9.625" style="0" hidden="1" customWidth="1"/>
    <col min="24" max="25" width="10.875" style="0" hidden="1" customWidth="1"/>
    <col min="26" max="26" width="10.625" style="0" hidden="1" customWidth="1"/>
    <col min="27" max="27" width="9.75390625" style="0" hidden="1" customWidth="1"/>
    <col min="28" max="28" width="10.00390625" style="0" hidden="1" customWidth="1"/>
    <col min="29" max="29" width="10.375" style="0" customWidth="1"/>
    <col min="30" max="30" width="0.12890625" style="0" hidden="1" customWidth="1"/>
    <col min="31" max="31" width="9.25390625" style="0" hidden="1" customWidth="1"/>
    <col min="32" max="32" width="11.25390625" style="0" hidden="1" customWidth="1"/>
    <col min="33" max="33" width="10.875" style="0" hidden="1" customWidth="1"/>
    <col min="34" max="34" width="9.75390625" style="0" hidden="1" customWidth="1"/>
    <col min="35" max="36" width="9.00390625" style="0" hidden="1" customWidth="1"/>
    <col min="37" max="37" width="10.00390625" style="0" customWidth="1"/>
    <col min="38" max="38" width="9.00390625" style="0" hidden="1" customWidth="1"/>
    <col min="39" max="39" width="9.125" style="0" hidden="1" customWidth="1"/>
    <col min="40" max="40" width="0.12890625" style="0" hidden="1" customWidth="1"/>
    <col min="41" max="41" width="9.125" style="0" hidden="1" customWidth="1"/>
    <col min="42" max="42" width="10.75390625" style="0" customWidth="1"/>
  </cols>
  <sheetData>
    <row r="1" spans="1:42" ht="83.25" customHeight="1">
      <c r="A1" s="42" t="s">
        <v>0</v>
      </c>
      <c r="B1" s="43" t="s">
        <v>43</v>
      </c>
      <c r="C1" s="43"/>
      <c r="D1" s="43" t="s">
        <v>113</v>
      </c>
      <c r="E1" s="43" t="s">
        <v>189</v>
      </c>
      <c r="F1" s="43" t="s">
        <v>180</v>
      </c>
      <c r="G1" s="43" t="s">
        <v>114</v>
      </c>
      <c r="H1" s="43" t="s">
        <v>83</v>
      </c>
      <c r="I1" s="44"/>
      <c r="J1" s="44"/>
      <c r="K1" s="44"/>
      <c r="L1" s="44" t="s">
        <v>87</v>
      </c>
      <c r="M1" s="43" t="s">
        <v>115</v>
      </c>
      <c r="N1" s="44" t="s">
        <v>90</v>
      </c>
      <c r="O1" s="44" t="s">
        <v>92</v>
      </c>
      <c r="P1" s="44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4" t="s">
        <v>192</v>
      </c>
      <c r="AD1" s="44" t="s">
        <v>116</v>
      </c>
      <c r="AE1" s="43" t="s">
        <v>116</v>
      </c>
      <c r="AF1" s="43"/>
      <c r="AG1" s="43"/>
      <c r="AH1" s="45"/>
      <c r="AI1" s="45"/>
      <c r="AJ1" s="46"/>
      <c r="AK1" s="43" t="s">
        <v>118</v>
      </c>
      <c r="AL1" s="47"/>
      <c r="AM1" s="29"/>
      <c r="AN1" s="29"/>
      <c r="AO1" s="48"/>
      <c r="AP1" s="134" t="s">
        <v>213</v>
      </c>
    </row>
    <row r="2" spans="1:42" ht="12.75">
      <c r="A2" s="49" t="s">
        <v>1</v>
      </c>
      <c r="B2" s="49" t="s">
        <v>2</v>
      </c>
      <c r="C2" s="30"/>
      <c r="D2" s="30">
        <v>246700</v>
      </c>
      <c r="E2" s="147">
        <v>297300</v>
      </c>
      <c r="F2" s="30">
        <v>264850</v>
      </c>
      <c r="G2" s="30">
        <v>215000</v>
      </c>
      <c r="H2" s="30">
        <v>215000</v>
      </c>
      <c r="I2" s="30"/>
      <c r="J2" s="30"/>
      <c r="K2" s="30"/>
      <c r="L2" s="30">
        <f>H2-G2</f>
        <v>0</v>
      </c>
      <c r="M2" s="30">
        <v>215000</v>
      </c>
      <c r="N2" s="30">
        <v>107450</v>
      </c>
      <c r="O2" s="30">
        <v>125360</v>
      </c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>
        <v>264850</v>
      </c>
      <c r="AD2" s="30">
        <f aca="true" t="shared" si="0" ref="AD2:AD26">Y2-AC2</f>
        <v>-264850</v>
      </c>
      <c r="AE2" s="30">
        <f aca="true" t="shared" si="1" ref="AE2:AE26">M2-AC2</f>
        <v>-49850</v>
      </c>
      <c r="AF2" s="30"/>
      <c r="AG2" s="50"/>
      <c r="AH2" s="30"/>
      <c r="AI2" s="30"/>
      <c r="AJ2" s="51"/>
      <c r="AK2" s="30">
        <f>AC2*100/F2</f>
        <v>100</v>
      </c>
      <c r="AL2" s="30"/>
      <c r="AM2" s="29">
        <f>G2*100/O2</f>
        <v>171.50606253988514</v>
      </c>
      <c r="AN2" s="31"/>
      <c r="AO2" s="51"/>
      <c r="AP2" s="30">
        <v>12.25</v>
      </c>
    </row>
    <row r="3" spans="1:42" ht="12.75">
      <c r="A3" s="49" t="s">
        <v>3</v>
      </c>
      <c r="B3" s="49" t="s">
        <v>121</v>
      </c>
      <c r="C3" s="30"/>
      <c r="D3" s="30">
        <f>D4+D6</f>
        <v>13800</v>
      </c>
      <c r="E3" s="146">
        <f>E4+E6</f>
        <v>13800</v>
      </c>
      <c r="F3" s="30">
        <f>F4+F6</f>
        <v>13350</v>
      </c>
      <c r="G3" s="30">
        <f>G4</f>
        <v>15600</v>
      </c>
      <c r="H3" s="30">
        <f>H4+H6</f>
        <v>15600</v>
      </c>
      <c r="I3" s="30"/>
      <c r="J3" s="30"/>
      <c r="K3" s="30"/>
      <c r="L3" s="30">
        <f aca="true" t="shared" si="2" ref="L3:L26">H3-G3</f>
        <v>0</v>
      </c>
      <c r="M3" s="30">
        <f>M4+M6</f>
        <v>15600</v>
      </c>
      <c r="N3" s="30">
        <f>N4+N6</f>
        <v>7263</v>
      </c>
      <c r="O3" s="30">
        <f>O4+O6</f>
        <v>8070.9</v>
      </c>
      <c r="P3" s="30"/>
      <c r="Q3" s="49"/>
      <c r="R3" s="49"/>
      <c r="S3" s="30"/>
      <c r="T3" s="30"/>
      <c r="U3" s="30"/>
      <c r="V3" s="30"/>
      <c r="W3" s="49"/>
      <c r="X3" s="30"/>
      <c r="Y3" s="30"/>
      <c r="Z3" s="30"/>
      <c r="AA3" s="30"/>
      <c r="AB3" s="30"/>
      <c r="AC3" s="30">
        <f>AC4+AC6</f>
        <v>13169.4</v>
      </c>
      <c r="AD3" s="30">
        <f t="shared" si="0"/>
        <v>-13169.4</v>
      </c>
      <c r="AE3" s="30">
        <f t="shared" si="1"/>
        <v>2430.6000000000004</v>
      </c>
      <c r="AF3" s="30"/>
      <c r="AG3" s="52"/>
      <c r="AH3" s="30"/>
      <c r="AI3" s="30"/>
      <c r="AJ3" s="51"/>
      <c r="AK3" s="30">
        <f aca="true" t="shared" si="3" ref="AK3:AK26">AC3*100/F3</f>
        <v>98.64719101123596</v>
      </c>
      <c r="AL3" s="30"/>
      <c r="AM3" s="29">
        <f>G3*100/O3</f>
        <v>193.28699401553732</v>
      </c>
      <c r="AN3" s="31"/>
      <c r="AO3" s="51"/>
      <c r="AP3" s="30">
        <v>3.37</v>
      </c>
    </row>
    <row r="4" spans="1:42" ht="14.25" customHeight="1">
      <c r="A4" s="53" t="s">
        <v>6</v>
      </c>
      <c r="B4" s="53" t="s">
        <v>59</v>
      </c>
      <c r="C4" s="32"/>
      <c r="D4" s="32">
        <v>13000</v>
      </c>
      <c r="E4" s="32">
        <v>10000</v>
      </c>
      <c r="F4" s="32">
        <v>9600</v>
      </c>
      <c r="G4" s="32">
        <v>15600</v>
      </c>
      <c r="H4" s="32">
        <v>15000</v>
      </c>
      <c r="I4" s="32"/>
      <c r="J4" s="32"/>
      <c r="K4" s="32"/>
      <c r="L4" s="54">
        <f t="shared" si="2"/>
        <v>-600</v>
      </c>
      <c r="M4" s="32">
        <v>15000</v>
      </c>
      <c r="N4" s="32">
        <v>6862</v>
      </c>
      <c r="O4" s="32">
        <v>7642.9</v>
      </c>
      <c r="P4" s="32"/>
      <c r="Q4" s="53"/>
      <c r="R4" s="53"/>
      <c r="S4" s="32"/>
      <c r="T4" s="32"/>
      <c r="U4" s="32"/>
      <c r="V4" s="32"/>
      <c r="W4" s="53"/>
      <c r="X4" s="32"/>
      <c r="Y4" s="32"/>
      <c r="Z4" s="32"/>
      <c r="AA4" s="32"/>
      <c r="AB4" s="54"/>
      <c r="AC4" s="32">
        <v>9517.4</v>
      </c>
      <c r="AD4" s="54">
        <f t="shared" si="0"/>
        <v>-9517.4</v>
      </c>
      <c r="AE4" s="54">
        <f t="shared" si="1"/>
        <v>5482.6</v>
      </c>
      <c r="AF4" s="32"/>
      <c r="AG4" s="55"/>
      <c r="AH4" s="32"/>
      <c r="AI4" s="32"/>
      <c r="AJ4" s="56"/>
      <c r="AK4" s="32">
        <f t="shared" si="3"/>
        <v>99.13958333333333</v>
      </c>
      <c r="AL4" s="32"/>
      <c r="AM4" s="53">
        <f>G4*100/O4</f>
        <v>204.11100498501878</v>
      </c>
      <c r="AN4" s="32"/>
      <c r="AO4" s="56"/>
      <c r="AP4" s="62"/>
    </row>
    <row r="5" spans="1:42" ht="12.75" hidden="1">
      <c r="A5" s="53" t="s">
        <v>8</v>
      </c>
      <c r="B5" s="53" t="s">
        <v>60</v>
      </c>
      <c r="C5" s="32"/>
      <c r="D5" s="32"/>
      <c r="E5" s="32"/>
      <c r="F5" s="32"/>
      <c r="G5" s="32">
        <v>0</v>
      </c>
      <c r="H5" s="32"/>
      <c r="I5" s="32"/>
      <c r="J5" s="32"/>
      <c r="K5" s="32"/>
      <c r="L5" s="54">
        <f t="shared" si="2"/>
        <v>0</v>
      </c>
      <c r="M5" s="32"/>
      <c r="N5" s="32"/>
      <c r="O5" s="32"/>
      <c r="P5" s="32"/>
      <c r="Q5" s="53"/>
      <c r="R5" s="53"/>
      <c r="S5" s="32"/>
      <c r="T5" s="32"/>
      <c r="U5" s="32"/>
      <c r="V5" s="32"/>
      <c r="W5" s="53"/>
      <c r="X5" s="32"/>
      <c r="Y5" s="32"/>
      <c r="Z5" s="32"/>
      <c r="AA5" s="32"/>
      <c r="AB5" s="54"/>
      <c r="AC5" s="32"/>
      <c r="AD5" s="54">
        <f t="shared" si="0"/>
        <v>0</v>
      </c>
      <c r="AE5" s="54">
        <f t="shared" si="1"/>
        <v>0</v>
      </c>
      <c r="AF5" s="32"/>
      <c r="AG5" s="55"/>
      <c r="AH5" s="32"/>
      <c r="AI5" s="32"/>
      <c r="AJ5" s="56"/>
      <c r="AK5" s="32" t="e">
        <f t="shared" si="3"/>
        <v>#DIV/0!</v>
      </c>
      <c r="AL5" s="32"/>
      <c r="AM5" s="53" t="e">
        <f>G5*100/O5</f>
        <v>#DIV/0!</v>
      </c>
      <c r="AN5" s="32"/>
      <c r="AO5" s="56"/>
      <c r="AP5" s="62"/>
    </row>
    <row r="6" spans="1:42" ht="12.75">
      <c r="A6" s="53" t="s">
        <v>8</v>
      </c>
      <c r="B6" s="53" t="s">
        <v>224</v>
      </c>
      <c r="C6" s="32"/>
      <c r="D6" s="32">
        <v>800</v>
      </c>
      <c r="E6" s="32">
        <v>3800</v>
      </c>
      <c r="F6" s="32">
        <v>3750</v>
      </c>
      <c r="G6" s="32">
        <v>0</v>
      </c>
      <c r="H6" s="32">
        <v>600</v>
      </c>
      <c r="I6" s="32"/>
      <c r="J6" s="32"/>
      <c r="K6" s="32"/>
      <c r="L6" s="54">
        <f t="shared" si="2"/>
        <v>600</v>
      </c>
      <c r="M6" s="32">
        <v>600</v>
      </c>
      <c r="N6" s="32">
        <v>401</v>
      </c>
      <c r="O6" s="32">
        <v>428</v>
      </c>
      <c r="P6" s="32"/>
      <c r="Q6" s="53"/>
      <c r="R6" s="53"/>
      <c r="S6" s="32"/>
      <c r="T6" s="32"/>
      <c r="U6" s="32"/>
      <c r="V6" s="32"/>
      <c r="W6" s="53"/>
      <c r="X6" s="32"/>
      <c r="Y6" s="32"/>
      <c r="Z6" s="32"/>
      <c r="AA6" s="32"/>
      <c r="AB6" s="54"/>
      <c r="AC6" s="32">
        <v>3652</v>
      </c>
      <c r="AD6" s="54">
        <f t="shared" si="0"/>
        <v>-3652</v>
      </c>
      <c r="AE6" s="54">
        <f t="shared" si="1"/>
        <v>-3052</v>
      </c>
      <c r="AF6" s="32"/>
      <c r="AG6" s="55"/>
      <c r="AH6" s="32"/>
      <c r="AI6" s="32"/>
      <c r="AJ6" s="56"/>
      <c r="AK6" s="32">
        <f t="shared" si="3"/>
        <v>97.38666666666667</v>
      </c>
      <c r="AL6" s="32"/>
      <c r="AM6" s="53"/>
      <c r="AN6" s="32"/>
      <c r="AO6" s="56"/>
      <c r="AP6" s="62"/>
    </row>
    <row r="7" spans="1:42" ht="12.75">
      <c r="A7" s="49" t="s">
        <v>4</v>
      </c>
      <c r="B7" s="49" t="s">
        <v>51</v>
      </c>
      <c r="C7" s="30"/>
      <c r="D7" s="30">
        <v>100</v>
      </c>
      <c r="E7" s="30">
        <v>30</v>
      </c>
      <c r="F7" s="30">
        <v>30</v>
      </c>
      <c r="G7" s="30">
        <v>100</v>
      </c>
      <c r="H7" s="30">
        <v>100</v>
      </c>
      <c r="I7" s="30"/>
      <c r="J7" s="30"/>
      <c r="K7" s="30"/>
      <c r="L7" s="30">
        <f t="shared" si="2"/>
        <v>0</v>
      </c>
      <c r="M7" s="30">
        <v>100</v>
      </c>
      <c r="N7" s="30">
        <v>0</v>
      </c>
      <c r="O7" s="30">
        <v>0</v>
      </c>
      <c r="P7" s="30"/>
      <c r="Q7" s="49"/>
      <c r="R7" s="30"/>
      <c r="S7" s="30"/>
      <c r="T7" s="30"/>
      <c r="U7" s="30"/>
      <c r="V7" s="30"/>
      <c r="W7" s="49"/>
      <c r="X7" s="30"/>
      <c r="Y7" s="30"/>
      <c r="Z7" s="30"/>
      <c r="AA7" s="30"/>
      <c r="AB7" s="30"/>
      <c r="AC7" s="30">
        <v>24.77</v>
      </c>
      <c r="AD7" s="30">
        <f t="shared" si="0"/>
        <v>-24.77</v>
      </c>
      <c r="AE7" s="30">
        <f t="shared" si="1"/>
        <v>75.23</v>
      </c>
      <c r="AF7" s="30"/>
      <c r="AG7" s="50"/>
      <c r="AH7" s="30"/>
      <c r="AI7" s="30"/>
      <c r="AJ7" s="51"/>
      <c r="AK7" s="30">
        <f t="shared" si="3"/>
        <v>82.56666666666666</v>
      </c>
      <c r="AL7" s="30"/>
      <c r="AM7" s="29" t="e">
        <f aca="true" t="shared" si="4" ref="AM7:AM26">G7*100/O7</f>
        <v>#DIV/0!</v>
      </c>
      <c r="AN7" s="31"/>
      <c r="AO7" s="51"/>
      <c r="AP7" s="30">
        <v>0</v>
      </c>
    </row>
    <row r="8" spans="1:42" ht="12.75">
      <c r="A8" s="49" t="s">
        <v>5</v>
      </c>
      <c r="B8" s="49" t="s">
        <v>122</v>
      </c>
      <c r="C8" s="30"/>
      <c r="D8" s="30">
        <f>D9+D10+D11</f>
        <v>400</v>
      </c>
      <c r="E8" s="30">
        <f>E9+E10+E11</f>
        <v>315</v>
      </c>
      <c r="F8" s="30">
        <f>F9+F10+F11</f>
        <v>265</v>
      </c>
      <c r="G8" s="30">
        <f>G9+G10+G11</f>
        <v>600</v>
      </c>
      <c r="H8" s="30">
        <f>H9+H10+H11</f>
        <v>600</v>
      </c>
      <c r="I8" s="30"/>
      <c r="J8" s="30"/>
      <c r="K8" s="30"/>
      <c r="L8" s="30">
        <f t="shared" si="2"/>
        <v>0</v>
      </c>
      <c r="M8" s="30">
        <f>M9+M10+M11</f>
        <v>600</v>
      </c>
      <c r="N8" s="30">
        <f>N9+N10+N11</f>
        <v>119</v>
      </c>
      <c r="O8" s="30">
        <f>O9+O10+O11</f>
        <v>263</v>
      </c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>
        <f>AC9+AC10+AC11</f>
        <v>238</v>
      </c>
      <c r="AD8" s="30">
        <f t="shared" si="0"/>
        <v>-238</v>
      </c>
      <c r="AE8" s="30">
        <f t="shared" si="1"/>
        <v>362</v>
      </c>
      <c r="AF8" s="30"/>
      <c r="AG8" s="50"/>
      <c r="AH8" s="30"/>
      <c r="AI8" s="30"/>
      <c r="AJ8" s="51"/>
      <c r="AK8" s="30">
        <f t="shared" si="3"/>
        <v>89.81132075471699</v>
      </c>
      <c r="AL8" s="30"/>
      <c r="AM8" s="29">
        <f t="shared" si="4"/>
        <v>228.13688212927758</v>
      </c>
      <c r="AN8" s="31"/>
      <c r="AO8" s="51"/>
      <c r="AP8" s="30">
        <v>18.87</v>
      </c>
    </row>
    <row r="9" spans="1:42" ht="12.75">
      <c r="A9" s="29" t="s">
        <v>6</v>
      </c>
      <c r="B9" s="29" t="s">
        <v>7</v>
      </c>
      <c r="C9" s="31"/>
      <c r="D9" s="31">
        <v>300</v>
      </c>
      <c r="E9" s="31">
        <v>220</v>
      </c>
      <c r="F9" s="31">
        <v>200</v>
      </c>
      <c r="G9" s="31">
        <v>500</v>
      </c>
      <c r="H9" s="31">
        <v>500</v>
      </c>
      <c r="I9" s="31"/>
      <c r="J9" s="32"/>
      <c r="K9" s="31"/>
      <c r="L9" s="54">
        <f t="shared" si="2"/>
        <v>0</v>
      </c>
      <c r="M9" s="31">
        <v>400</v>
      </c>
      <c r="N9" s="31">
        <v>75</v>
      </c>
      <c r="O9" s="31">
        <v>125</v>
      </c>
      <c r="P9" s="32"/>
      <c r="Q9" s="31"/>
      <c r="R9" s="31"/>
      <c r="S9" s="31"/>
      <c r="T9" s="31"/>
      <c r="U9" s="31"/>
      <c r="V9" s="32"/>
      <c r="W9" s="31"/>
      <c r="X9" s="31"/>
      <c r="Y9" s="31"/>
      <c r="Z9" s="31"/>
      <c r="AA9" s="31"/>
      <c r="AB9" s="54"/>
      <c r="AC9" s="31">
        <v>176</v>
      </c>
      <c r="AD9" s="54">
        <f t="shared" si="0"/>
        <v>-176</v>
      </c>
      <c r="AE9" s="54">
        <f t="shared" si="1"/>
        <v>224</v>
      </c>
      <c r="AF9" s="32"/>
      <c r="AG9" s="59"/>
      <c r="AH9" s="32"/>
      <c r="AI9" s="32"/>
      <c r="AJ9" s="56"/>
      <c r="AK9" s="32">
        <f t="shared" si="3"/>
        <v>88</v>
      </c>
      <c r="AL9" s="32"/>
      <c r="AM9" s="53"/>
      <c r="AN9" s="32"/>
      <c r="AO9" s="56"/>
      <c r="AP9" s="62"/>
    </row>
    <row r="10" spans="1:42" ht="12.75">
      <c r="A10" s="29" t="s">
        <v>8</v>
      </c>
      <c r="B10" s="29" t="s">
        <v>9</v>
      </c>
      <c r="C10" s="31"/>
      <c r="D10" s="31">
        <v>50</v>
      </c>
      <c r="E10" s="31">
        <v>50</v>
      </c>
      <c r="F10" s="31">
        <v>30</v>
      </c>
      <c r="G10" s="31">
        <v>50</v>
      </c>
      <c r="H10" s="31">
        <v>50</v>
      </c>
      <c r="I10" s="31"/>
      <c r="J10" s="32"/>
      <c r="K10" s="31"/>
      <c r="L10" s="54">
        <f t="shared" si="2"/>
        <v>0</v>
      </c>
      <c r="M10" s="31">
        <v>50</v>
      </c>
      <c r="N10" s="31">
        <v>0</v>
      </c>
      <c r="O10" s="31">
        <v>28</v>
      </c>
      <c r="P10" s="32"/>
      <c r="Q10" s="31"/>
      <c r="R10" s="31"/>
      <c r="S10" s="31"/>
      <c r="T10" s="31"/>
      <c r="U10" s="31"/>
      <c r="V10" s="32"/>
      <c r="W10" s="31"/>
      <c r="X10" s="31"/>
      <c r="Y10" s="31"/>
      <c r="Z10" s="31"/>
      <c r="AA10" s="31"/>
      <c r="AB10" s="54"/>
      <c r="AC10" s="31">
        <v>27</v>
      </c>
      <c r="AD10" s="54">
        <f t="shared" si="0"/>
        <v>-27</v>
      </c>
      <c r="AE10" s="54">
        <f t="shared" si="1"/>
        <v>23</v>
      </c>
      <c r="AF10" s="32"/>
      <c r="AG10" s="59"/>
      <c r="AH10" s="32"/>
      <c r="AI10" s="32"/>
      <c r="AJ10" s="56"/>
      <c r="AK10" s="32">
        <f t="shared" si="3"/>
        <v>90</v>
      </c>
      <c r="AL10" s="32"/>
      <c r="AM10" s="53"/>
      <c r="AN10" s="32"/>
      <c r="AO10" s="56"/>
      <c r="AP10" s="62"/>
    </row>
    <row r="11" spans="1:42" ht="12.75">
      <c r="A11" s="29" t="s">
        <v>10</v>
      </c>
      <c r="B11" s="29" t="s">
        <v>11</v>
      </c>
      <c r="C11" s="31"/>
      <c r="D11" s="31">
        <v>50</v>
      </c>
      <c r="E11" s="31">
        <v>45</v>
      </c>
      <c r="F11" s="31">
        <v>35</v>
      </c>
      <c r="G11" s="31">
        <v>50</v>
      </c>
      <c r="H11" s="31">
        <v>50</v>
      </c>
      <c r="I11" s="31"/>
      <c r="J11" s="32"/>
      <c r="K11" s="31"/>
      <c r="L11" s="54">
        <f t="shared" si="2"/>
        <v>0</v>
      </c>
      <c r="M11" s="31">
        <v>150</v>
      </c>
      <c r="N11" s="31">
        <v>44</v>
      </c>
      <c r="O11" s="31">
        <v>110</v>
      </c>
      <c r="P11" s="32"/>
      <c r="Q11" s="31"/>
      <c r="R11" s="31"/>
      <c r="S11" s="31"/>
      <c r="T11" s="31"/>
      <c r="U11" s="31"/>
      <c r="V11" s="32"/>
      <c r="W11" s="31"/>
      <c r="X11" s="31"/>
      <c r="Y11" s="31"/>
      <c r="Z11" s="31"/>
      <c r="AA11" s="31"/>
      <c r="AB11" s="54"/>
      <c r="AC11" s="31">
        <v>35</v>
      </c>
      <c r="AD11" s="54">
        <f t="shared" si="0"/>
        <v>-35</v>
      </c>
      <c r="AE11" s="54">
        <f t="shared" si="1"/>
        <v>115</v>
      </c>
      <c r="AF11" s="32"/>
      <c r="AG11" s="59"/>
      <c r="AH11" s="32"/>
      <c r="AI11" s="32"/>
      <c r="AJ11" s="56"/>
      <c r="AK11" s="32">
        <f t="shared" si="3"/>
        <v>100</v>
      </c>
      <c r="AL11" s="32"/>
      <c r="AM11" s="53"/>
      <c r="AN11" s="32"/>
      <c r="AO11" s="56"/>
      <c r="AP11" s="62"/>
    </row>
    <row r="12" spans="1:42" ht="12.75">
      <c r="A12" s="49" t="s">
        <v>12</v>
      </c>
      <c r="B12" s="49" t="s">
        <v>123</v>
      </c>
      <c r="C12" s="30"/>
      <c r="D12" s="30">
        <f>D15+D16+D20+D21</f>
        <v>6600</v>
      </c>
      <c r="E12" s="30">
        <f>E15+E16</f>
        <v>6380</v>
      </c>
      <c r="F12" s="30">
        <f>F15+F16+F20+F21</f>
        <v>14473</v>
      </c>
      <c r="G12" s="30">
        <f>G15+G16+G20+G21</f>
        <v>6000</v>
      </c>
      <c r="H12" s="30">
        <f>H15+H16+H20+H21</f>
        <v>6000</v>
      </c>
      <c r="I12" s="30"/>
      <c r="J12" s="30"/>
      <c r="K12" s="30"/>
      <c r="L12" s="30">
        <f t="shared" si="2"/>
        <v>0</v>
      </c>
      <c r="M12" s="30">
        <f>M15+M16+M20+M21</f>
        <v>8030</v>
      </c>
      <c r="N12" s="30">
        <f>N15+N16+N20+N21</f>
        <v>4075</v>
      </c>
      <c r="O12" s="30">
        <f>O15+O16+O20+O21</f>
        <v>6645</v>
      </c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>
        <f>AC15+AC16+AC20+AC21</f>
        <v>14470.5</v>
      </c>
      <c r="AD12" s="30">
        <f t="shared" si="0"/>
        <v>-14470.5</v>
      </c>
      <c r="AE12" s="30">
        <f t="shared" si="1"/>
        <v>-6440.5</v>
      </c>
      <c r="AF12" s="30"/>
      <c r="AG12" s="50"/>
      <c r="AH12" s="33"/>
      <c r="AI12" s="30"/>
      <c r="AJ12" s="51"/>
      <c r="AK12" s="30">
        <f t="shared" si="3"/>
        <v>99.98272645615974</v>
      </c>
      <c r="AL12" s="30"/>
      <c r="AM12" s="29">
        <f t="shared" si="4"/>
        <v>90.29345372460497</v>
      </c>
      <c r="AN12" s="31"/>
      <c r="AO12" s="51"/>
      <c r="AP12" s="30">
        <v>-55.92</v>
      </c>
    </row>
    <row r="13" spans="1:42" ht="12.75" hidden="1">
      <c r="A13" s="29"/>
      <c r="B13" s="29"/>
      <c r="C13" s="60"/>
      <c r="D13" s="60"/>
      <c r="E13" s="60"/>
      <c r="F13" s="60"/>
      <c r="G13" s="60"/>
      <c r="H13" s="60"/>
      <c r="I13" s="60"/>
      <c r="J13" s="32"/>
      <c r="K13" s="60"/>
      <c r="L13" s="30">
        <f t="shared" si="2"/>
        <v>0</v>
      </c>
      <c r="M13" s="60"/>
      <c r="N13" s="60"/>
      <c r="O13" s="60"/>
      <c r="P13" s="32"/>
      <c r="Q13" s="31"/>
      <c r="R13" s="31"/>
      <c r="S13" s="31"/>
      <c r="T13" s="31"/>
      <c r="U13" s="31"/>
      <c r="V13" s="32"/>
      <c r="W13" s="31"/>
      <c r="X13" s="31"/>
      <c r="Y13" s="60"/>
      <c r="Z13" s="60"/>
      <c r="AA13" s="60"/>
      <c r="AB13" s="30"/>
      <c r="AC13" s="31"/>
      <c r="AD13" s="30">
        <f t="shared" si="0"/>
        <v>0</v>
      </c>
      <c r="AE13" s="30">
        <f t="shared" si="1"/>
        <v>0</v>
      </c>
      <c r="AF13" s="30"/>
      <c r="AG13" s="61"/>
      <c r="AH13" s="31"/>
      <c r="AI13" s="31"/>
      <c r="AJ13" s="57"/>
      <c r="AK13" s="30" t="e">
        <f t="shared" si="3"/>
        <v>#DIV/0!</v>
      </c>
      <c r="AL13" s="33"/>
      <c r="AM13" s="29" t="e">
        <f t="shared" si="4"/>
        <v>#DIV/0!</v>
      </c>
      <c r="AN13" s="31"/>
      <c r="AO13" s="57"/>
      <c r="AP13" s="30">
        <f>E13-F13</f>
        <v>0</v>
      </c>
    </row>
    <row r="14" spans="1:42" ht="12.75" hidden="1">
      <c r="A14" s="29" t="s">
        <v>8</v>
      </c>
      <c r="B14" s="29" t="s">
        <v>50</v>
      </c>
      <c r="C14" s="31"/>
      <c r="D14" s="31"/>
      <c r="E14" s="31"/>
      <c r="F14" s="31"/>
      <c r="G14" s="31"/>
      <c r="H14" s="31"/>
      <c r="I14" s="31"/>
      <c r="J14" s="32"/>
      <c r="K14" s="31"/>
      <c r="L14" s="30">
        <f t="shared" si="2"/>
        <v>0</v>
      </c>
      <c r="M14" s="31"/>
      <c r="N14" s="31"/>
      <c r="O14" s="31"/>
      <c r="P14" s="32"/>
      <c r="Q14" s="31"/>
      <c r="R14" s="31"/>
      <c r="S14" s="31"/>
      <c r="T14" s="31"/>
      <c r="U14" s="31"/>
      <c r="V14" s="62"/>
      <c r="W14" s="31"/>
      <c r="X14" s="31"/>
      <c r="Y14" s="31"/>
      <c r="Z14" s="31"/>
      <c r="AA14" s="31"/>
      <c r="AB14" s="30"/>
      <c r="AC14" s="31"/>
      <c r="AD14" s="30">
        <f t="shared" si="0"/>
        <v>0</v>
      </c>
      <c r="AE14" s="30">
        <f t="shared" si="1"/>
        <v>0</v>
      </c>
      <c r="AF14" s="30"/>
      <c r="AG14" s="61"/>
      <c r="AH14" s="31"/>
      <c r="AI14" s="31"/>
      <c r="AJ14" s="57"/>
      <c r="AK14" s="30" t="e">
        <f t="shared" si="3"/>
        <v>#DIV/0!</v>
      </c>
      <c r="AL14" s="33"/>
      <c r="AM14" s="29" t="e">
        <f t="shared" si="4"/>
        <v>#DIV/0!</v>
      </c>
      <c r="AN14" s="31"/>
      <c r="AO14" s="57"/>
      <c r="AP14" s="30">
        <f>E14-F14</f>
        <v>0</v>
      </c>
    </row>
    <row r="15" spans="1:42" ht="25.5">
      <c r="A15" s="63" t="s">
        <v>6</v>
      </c>
      <c r="B15" s="114" t="s">
        <v>182</v>
      </c>
      <c r="C15" s="31"/>
      <c r="D15" s="31">
        <v>3000</v>
      </c>
      <c r="E15" s="31">
        <v>3300</v>
      </c>
      <c r="F15" s="31">
        <v>3343</v>
      </c>
      <c r="G15" s="31">
        <v>2400</v>
      </c>
      <c r="H15" s="31">
        <v>2400</v>
      </c>
      <c r="I15" s="31"/>
      <c r="J15" s="32"/>
      <c r="K15" s="31"/>
      <c r="L15" s="54">
        <f t="shared" si="2"/>
        <v>0</v>
      </c>
      <c r="M15" s="31">
        <v>4430</v>
      </c>
      <c r="N15" s="31">
        <v>1695</v>
      </c>
      <c r="O15" s="31">
        <v>4145</v>
      </c>
      <c r="P15" s="32"/>
      <c r="Q15" s="31"/>
      <c r="R15" s="31"/>
      <c r="S15" s="31"/>
      <c r="T15" s="31"/>
      <c r="U15" s="31"/>
      <c r="V15" s="32"/>
      <c r="W15" s="31"/>
      <c r="X15" s="31"/>
      <c r="Y15" s="31"/>
      <c r="Z15" s="31"/>
      <c r="AA15" s="31"/>
      <c r="AB15" s="54"/>
      <c r="AC15" s="31">
        <v>3343</v>
      </c>
      <c r="AD15" s="54">
        <f t="shared" si="0"/>
        <v>-3343</v>
      </c>
      <c r="AE15" s="54">
        <f t="shared" si="1"/>
        <v>1087</v>
      </c>
      <c r="AF15" s="32"/>
      <c r="AG15" s="59"/>
      <c r="AH15" s="32"/>
      <c r="AI15" s="32"/>
      <c r="AJ15" s="56"/>
      <c r="AK15" s="32">
        <f t="shared" si="3"/>
        <v>100</v>
      </c>
      <c r="AL15" s="32"/>
      <c r="AM15" s="53">
        <f t="shared" si="4"/>
        <v>57.90108564535585</v>
      </c>
      <c r="AN15" s="32"/>
      <c r="AO15" s="56"/>
      <c r="AP15" s="62"/>
    </row>
    <row r="16" spans="1:42" ht="12.75">
      <c r="A16" s="29" t="s">
        <v>8</v>
      </c>
      <c r="B16" s="29" t="s">
        <v>135</v>
      </c>
      <c r="C16" s="31"/>
      <c r="D16" s="31">
        <v>3600</v>
      </c>
      <c r="E16" s="31">
        <v>3080</v>
      </c>
      <c r="F16" s="31">
        <v>3130</v>
      </c>
      <c r="G16" s="31">
        <v>3600</v>
      </c>
      <c r="H16" s="31">
        <v>3550</v>
      </c>
      <c r="I16" s="31"/>
      <c r="J16" s="32"/>
      <c r="K16" s="31"/>
      <c r="L16" s="54">
        <f t="shared" si="2"/>
        <v>-50</v>
      </c>
      <c r="M16" s="31">
        <v>3550</v>
      </c>
      <c r="N16" s="31">
        <v>2365</v>
      </c>
      <c r="O16" s="31">
        <v>2485</v>
      </c>
      <c r="P16" s="32"/>
      <c r="Q16" s="31"/>
      <c r="R16" s="31"/>
      <c r="S16" s="31"/>
      <c r="T16" s="31"/>
      <c r="U16" s="31"/>
      <c r="V16" s="32"/>
      <c r="W16" s="31"/>
      <c r="X16" s="31"/>
      <c r="Y16" s="31"/>
      <c r="Z16" s="31"/>
      <c r="AA16" s="31"/>
      <c r="AB16" s="54"/>
      <c r="AC16" s="31">
        <v>3127.5</v>
      </c>
      <c r="AD16" s="54">
        <f t="shared" si="0"/>
        <v>-3127.5</v>
      </c>
      <c r="AE16" s="54">
        <f t="shared" si="1"/>
        <v>422.5</v>
      </c>
      <c r="AF16" s="32"/>
      <c r="AG16" s="59"/>
      <c r="AH16" s="32"/>
      <c r="AI16" s="32"/>
      <c r="AJ16" s="56"/>
      <c r="AK16" s="32">
        <f t="shared" si="3"/>
        <v>99.92012779552715</v>
      </c>
      <c r="AL16" s="32"/>
      <c r="AM16" s="53">
        <f t="shared" si="4"/>
        <v>144.8692152917505</v>
      </c>
      <c r="AN16" s="32"/>
      <c r="AO16" s="56"/>
      <c r="AP16" s="62"/>
    </row>
    <row r="17" spans="1:42" ht="12.75" hidden="1">
      <c r="A17" s="29" t="s">
        <v>17</v>
      </c>
      <c r="B17" s="29"/>
      <c r="C17" s="31"/>
      <c r="D17" s="31"/>
      <c r="E17" s="31"/>
      <c r="F17" s="31"/>
      <c r="G17" s="31"/>
      <c r="H17" s="31"/>
      <c r="I17" s="31"/>
      <c r="J17" s="32"/>
      <c r="K17" s="31"/>
      <c r="L17" s="54">
        <f t="shared" si="2"/>
        <v>0</v>
      </c>
      <c r="M17" s="31"/>
      <c r="N17" s="31"/>
      <c r="O17" s="31"/>
      <c r="P17" s="32"/>
      <c r="Q17" s="31"/>
      <c r="R17" s="31"/>
      <c r="S17" s="31"/>
      <c r="T17" s="31"/>
      <c r="U17" s="31"/>
      <c r="V17" s="62"/>
      <c r="W17" s="31"/>
      <c r="X17" s="60"/>
      <c r="Y17" s="31"/>
      <c r="Z17" s="31"/>
      <c r="AA17" s="31"/>
      <c r="AB17" s="54"/>
      <c r="AC17" s="60"/>
      <c r="AD17" s="54">
        <f t="shared" si="0"/>
        <v>0</v>
      </c>
      <c r="AE17" s="54">
        <f t="shared" si="1"/>
        <v>0</v>
      </c>
      <c r="AF17" s="32"/>
      <c r="AG17" s="59"/>
      <c r="AH17" s="32"/>
      <c r="AI17" s="32"/>
      <c r="AJ17" s="56"/>
      <c r="AK17" s="32" t="e">
        <f t="shared" si="3"/>
        <v>#DIV/0!</v>
      </c>
      <c r="AL17" s="32"/>
      <c r="AM17" s="53" t="e">
        <f t="shared" si="4"/>
        <v>#DIV/0!</v>
      </c>
      <c r="AN17" s="32"/>
      <c r="AO17" s="56"/>
      <c r="AP17" s="62"/>
    </row>
    <row r="18" spans="1:42" ht="12.75" hidden="1">
      <c r="A18" s="64"/>
      <c r="B18" s="64"/>
      <c r="C18" s="60"/>
      <c r="D18" s="31"/>
      <c r="E18" s="31"/>
      <c r="F18" s="31"/>
      <c r="G18" s="60"/>
      <c r="H18" s="60"/>
      <c r="I18" s="60"/>
      <c r="J18" s="62"/>
      <c r="K18" s="60"/>
      <c r="L18" s="54">
        <f t="shared" si="2"/>
        <v>0</v>
      </c>
      <c r="M18" s="60"/>
      <c r="N18" s="60"/>
      <c r="O18" s="60"/>
      <c r="P18" s="62"/>
      <c r="Q18" s="60"/>
      <c r="R18" s="60"/>
      <c r="S18" s="60"/>
      <c r="T18" s="60"/>
      <c r="U18" s="60"/>
      <c r="V18" s="62"/>
      <c r="W18" s="60"/>
      <c r="X18" s="60"/>
      <c r="Y18" s="31"/>
      <c r="Z18" s="31"/>
      <c r="AA18" s="31"/>
      <c r="AB18" s="54"/>
      <c r="AC18" s="60"/>
      <c r="AD18" s="54">
        <f t="shared" si="0"/>
        <v>0</v>
      </c>
      <c r="AE18" s="54">
        <f t="shared" si="1"/>
        <v>0</v>
      </c>
      <c r="AF18" s="32"/>
      <c r="AG18" s="59"/>
      <c r="AH18" s="32"/>
      <c r="AI18" s="32"/>
      <c r="AJ18" s="56"/>
      <c r="AK18" s="32" t="e">
        <f t="shared" si="3"/>
        <v>#DIV/0!</v>
      </c>
      <c r="AL18" s="32"/>
      <c r="AM18" s="53" t="e">
        <f t="shared" si="4"/>
        <v>#DIV/0!</v>
      </c>
      <c r="AN18" s="32"/>
      <c r="AO18" s="56"/>
      <c r="AP18" s="62"/>
    </row>
    <row r="19" spans="1:42" ht="12.75" hidden="1">
      <c r="A19" s="64"/>
      <c r="B19" s="64"/>
      <c r="C19" s="60"/>
      <c r="D19" s="31"/>
      <c r="E19" s="31"/>
      <c r="F19" s="31"/>
      <c r="G19" s="60"/>
      <c r="H19" s="60"/>
      <c r="I19" s="60"/>
      <c r="J19" s="62"/>
      <c r="K19" s="60"/>
      <c r="L19" s="54">
        <f t="shared" si="2"/>
        <v>0</v>
      </c>
      <c r="M19" s="60"/>
      <c r="N19" s="60"/>
      <c r="O19" s="60"/>
      <c r="P19" s="62"/>
      <c r="Q19" s="60"/>
      <c r="R19" s="60"/>
      <c r="S19" s="60"/>
      <c r="T19" s="60"/>
      <c r="U19" s="60"/>
      <c r="V19" s="62"/>
      <c r="W19" s="60"/>
      <c r="X19" s="60"/>
      <c r="Y19" s="31"/>
      <c r="Z19" s="31"/>
      <c r="AA19" s="31"/>
      <c r="AB19" s="54"/>
      <c r="AC19" s="60"/>
      <c r="AD19" s="54">
        <f t="shared" si="0"/>
        <v>0</v>
      </c>
      <c r="AE19" s="54">
        <f t="shared" si="1"/>
        <v>0</v>
      </c>
      <c r="AF19" s="32"/>
      <c r="AG19" s="59"/>
      <c r="AH19" s="32"/>
      <c r="AI19" s="32"/>
      <c r="AJ19" s="56"/>
      <c r="AK19" s="32" t="e">
        <f t="shared" si="3"/>
        <v>#DIV/0!</v>
      </c>
      <c r="AL19" s="32"/>
      <c r="AM19" s="53" t="e">
        <f t="shared" si="4"/>
        <v>#DIV/0!</v>
      </c>
      <c r="AN19" s="32"/>
      <c r="AO19" s="56"/>
      <c r="AP19" s="62"/>
    </row>
    <row r="20" spans="1:42" ht="12.75">
      <c r="A20" s="63" t="s">
        <v>10</v>
      </c>
      <c r="B20" s="29" t="s">
        <v>58</v>
      </c>
      <c r="C20" s="60"/>
      <c r="D20" s="31">
        <v>0</v>
      </c>
      <c r="E20" s="31">
        <v>0</v>
      </c>
      <c r="F20" s="31">
        <v>0</v>
      </c>
      <c r="G20" s="31">
        <v>0</v>
      </c>
      <c r="H20" s="31">
        <v>50</v>
      </c>
      <c r="I20" s="31"/>
      <c r="J20" s="32"/>
      <c r="K20" s="31"/>
      <c r="L20" s="54">
        <f t="shared" si="2"/>
        <v>50</v>
      </c>
      <c r="M20" s="31">
        <v>50</v>
      </c>
      <c r="N20" s="31">
        <v>15</v>
      </c>
      <c r="O20" s="31">
        <v>15</v>
      </c>
      <c r="P20" s="32"/>
      <c r="Q20" s="31"/>
      <c r="R20" s="31"/>
      <c r="S20" s="31"/>
      <c r="T20" s="31"/>
      <c r="U20" s="31"/>
      <c r="V20" s="32"/>
      <c r="W20" s="31"/>
      <c r="X20" s="31"/>
      <c r="Y20" s="31"/>
      <c r="Z20" s="31"/>
      <c r="AA20" s="31"/>
      <c r="AB20" s="54"/>
      <c r="AC20" s="31">
        <v>0</v>
      </c>
      <c r="AD20" s="54">
        <f t="shared" si="0"/>
        <v>0</v>
      </c>
      <c r="AE20" s="54">
        <f t="shared" si="1"/>
        <v>50</v>
      </c>
      <c r="AF20" s="32"/>
      <c r="AG20" s="59"/>
      <c r="AH20" s="32"/>
      <c r="AI20" s="32"/>
      <c r="AJ20" s="56"/>
      <c r="AK20" s="32">
        <v>0</v>
      </c>
      <c r="AL20" s="32"/>
      <c r="AM20" s="53">
        <f t="shared" si="4"/>
        <v>0</v>
      </c>
      <c r="AN20" s="32"/>
      <c r="AO20" s="56"/>
      <c r="AP20" s="62"/>
    </row>
    <row r="21" spans="1:42" ht="25.5">
      <c r="A21" s="65" t="s">
        <v>17</v>
      </c>
      <c r="B21" s="138" t="s">
        <v>183</v>
      </c>
      <c r="C21" s="66"/>
      <c r="D21" s="35">
        <v>0</v>
      </c>
      <c r="E21" s="35">
        <v>0</v>
      </c>
      <c r="F21" s="35">
        <v>8000</v>
      </c>
      <c r="G21" s="35">
        <v>0</v>
      </c>
      <c r="H21" s="35">
        <v>0</v>
      </c>
      <c r="I21" s="35"/>
      <c r="J21" s="34"/>
      <c r="K21" s="35"/>
      <c r="L21" s="67">
        <f t="shared" si="2"/>
        <v>0</v>
      </c>
      <c r="M21" s="35">
        <v>0</v>
      </c>
      <c r="N21" s="35">
        <v>0</v>
      </c>
      <c r="O21" s="35">
        <v>0</v>
      </c>
      <c r="P21" s="34"/>
      <c r="Q21" s="35"/>
      <c r="R21" s="35"/>
      <c r="S21" s="35"/>
      <c r="T21" s="35"/>
      <c r="U21" s="35"/>
      <c r="V21" s="34"/>
      <c r="W21" s="35"/>
      <c r="X21" s="35"/>
      <c r="Y21" s="35"/>
      <c r="Z21" s="35"/>
      <c r="AA21" s="35"/>
      <c r="AB21" s="54"/>
      <c r="AC21" s="35">
        <v>8000</v>
      </c>
      <c r="AD21" s="67">
        <f t="shared" si="0"/>
        <v>-8000</v>
      </c>
      <c r="AE21" s="67">
        <f t="shared" si="1"/>
        <v>-8000</v>
      </c>
      <c r="AF21" s="34"/>
      <c r="AG21" s="68"/>
      <c r="AH21" s="34"/>
      <c r="AI21" s="34"/>
      <c r="AJ21" s="69"/>
      <c r="AK21" s="32">
        <v>0</v>
      </c>
      <c r="AL21" s="34"/>
      <c r="AM21" s="143" t="e">
        <f t="shared" si="4"/>
        <v>#DIV/0!</v>
      </c>
      <c r="AN21" s="34"/>
      <c r="AO21" s="69"/>
      <c r="AP21" s="62"/>
    </row>
    <row r="22" spans="1:42" ht="13.5" customHeight="1">
      <c r="A22" s="29"/>
      <c r="B22" s="110" t="s">
        <v>15</v>
      </c>
      <c r="C22" s="58"/>
      <c r="D22" s="58">
        <f>D2+D3+D7+D8+D12</f>
        <v>267600</v>
      </c>
      <c r="E22" s="58">
        <f>E12+E8+E7+E3+E2</f>
        <v>317825</v>
      </c>
      <c r="F22" s="62">
        <f>F2+F3+F7+F8+F12</f>
        <v>292968</v>
      </c>
      <c r="G22" s="62">
        <f aca="true" t="shared" si="5" ref="G22:AC22">G2+G3+G7+G8+G12</f>
        <v>237300</v>
      </c>
      <c r="H22" s="62">
        <f t="shared" si="5"/>
        <v>237300</v>
      </c>
      <c r="I22" s="62">
        <f t="shared" si="5"/>
        <v>0</v>
      </c>
      <c r="J22" s="62">
        <f t="shared" si="5"/>
        <v>0</v>
      </c>
      <c r="K22" s="62">
        <f t="shared" si="5"/>
        <v>0</v>
      </c>
      <c r="L22" s="62">
        <f t="shared" si="5"/>
        <v>0</v>
      </c>
      <c r="M22" s="62">
        <f t="shared" si="5"/>
        <v>239330</v>
      </c>
      <c r="N22" s="62">
        <f t="shared" si="5"/>
        <v>118907</v>
      </c>
      <c r="O22" s="62">
        <f t="shared" si="5"/>
        <v>140338.9</v>
      </c>
      <c r="P22" s="62">
        <f t="shared" si="5"/>
        <v>0</v>
      </c>
      <c r="Q22" s="62">
        <f t="shared" si="5"/>
        <v>0</v>
      </c>
      <c r="R22" s="62">
        <f t="shared" si="5"/>
        <v>0</v>
      </c>
      <c r="S22" s="62">
        <f t="shared" si="5"/>
        <v>0</v>
      </c>
      <c r="T22" s="62">
        <f t="shared" si="5"/>
        <v>0</v>
      </c>
      <c r="U22" s="62">
        <f t="shared" si="5"/>
        <v>0</v>
      </c>
      <c r="V22" s="62">
        <f t="shared" si="5"/>
        <v>0</v>
      </c>
      <c r="W22" s="62">
        <f t="shared" si="5"/>
        <v>0</v>
      </c>
      <c r="X22" s="62">
        <f t="shared" si="5"/>
        <v>0</v>
      </c>
      <c r="Y22" s="62">
        <f t="shared" si="5"/>
        <v>0</v>
      </c>
      <c r="Z22" s="62">
        <f t="shared" si="5"/>
        <v>0</v>
      </c>
      <c r="AA22" s="62">
        <f t="shared" si="5"/>
        <v>0</v>
      </c>
      <c r="AB22" s="62">
        <f t="shared" si="5"/>
        <v>0</v>
      </c>
      <c r="AC22" s="62">
        <f t="shared" si="5"/>
        <v>292752.67000000004</v>
      </c>
      <c r="AD22" s="62">
        <f t="shared" si="0"/>
        <v>-292752.67000000004</v>
      </c>
      <c r="AE22" s="62">
        <f t="shared" si="1"/>
        <v>-53422.67000000004</v>
      </c>
      <c r="AF22" s="62"/>
      <c r="AG22" s="144"/>
      <c r="AH22" s="62"/>
      <c r="AI22" s="62"/>
      <c r="AJ22" s="62"/>
      <c r="AK22" s="62">
        <f t="shared" si="3"/>
        <v>99.92650050517464</v>
      </c>
      <c r="AL22" s="62"/>
      <c r="AM22" s="53">
        <f t="shared" si="4"/>
        <v>169.09067977588538</v>
      </c>
      <c r="AN22" s="32"/>
      <c r="AO22" s="62"/>
      <c r="AP22" s="62">
        <v>8.48</v>
      </c>
    </row>
    <row r="23" spans="1:42" ht="12.75">
      <c r="A23" s="29"/>
      <c r="B23" s="29" t="s">
        <v>136</v>
      </c>
      <c r="C23" s="31"/>
      <c r="D23" s="31">
        <v>0</v>
      </c>
      <c r="E23" s="31">
        <v>8079.5</v>
      </c>
      <c r="F23" s="31">
        <v>14955.99</v>
      </c>
      <c r="G23" s="31">
        <v>0</v>
      </c>
      <c r="H23" s="31">
        <v>9675.48</v>
      </c>
      <c r="I23" s="31"/>
      <c r="J23" s="32"/>
      <c r="K23" s="31"/>
      <c r="L23" s="54">
        <f t="shared" si="2"/>
        <v>9675.48</v>
      </c>
      <c r="M23" s="31">
        <v>9675.48</v>
      </c>
      <c r="N23" s="31">
        <v>9675.48</v>
      </c>
      <c r="O23" s="31">
        <v>9675.48</v>
      </c>
      <c r="P23" s="32"/>
      <c r="Q23" s="31"/>
      <c r="R23" s="31"/>
      <c r="S23" s="31"/>
      <c r="T23" s="31"/>
      <c r="U23" s="31"/>
      <c r="V23" s="32"/>
      <c r="W23" s="31"/>
      <c r="X23" s="31"/>
      <c r="Y23" s="31"/>
      <c r="Z23" s="31"/>
      <c r="AA23" s="31"/>
      <c r="AB23" s="54"/>
      <c r="AC23" s="31">
        <v>14955.99</v>
      </c>
      <c r="AD23" s="54">
        <f t="shared" si="0"/>
        <v>-14955.99</v>
      </c>
      <c r="AE23" s="54">
        <f t="shared" si="1"/>
        <v>-5280.51</v>
      </c>
      <c r="AF23" s="32"/>
      <c r="AG23" s="72"/>
      <c r="AH23" s="32"/>
      <c r="AI23" s="32"/>
      <c r="AJ23" s="32"/>
      <c r="AK23" s="32">
        <f t="shared" si="3"/>
        <v>100</v>
      </c>
      <c r="AL23" s="32"/>
      <c r="AM23" s="53">
        <f t="shared" si="4"/>
        <v>0</v>
      </c>
      <c r="AN23" s="32"/>
      <c r="AO23" s="32"/>
      <c r="AP23" s="32">
        <v>-45.98</v>
      </c>
    </row>
    <row r="24" spans="1:42" ht="12.75" hidden="1">
      <c r="A24" s="29"/>
      <c r="B24" s="29"/>
      <c r="C24" s="31"/>
      <c r="D24" s="31"/>
      <c r="E24" s="31"/>
      <c r="F24" s="31"/>
      <c r="G24" s="31"/>
      <c r="H24" s="31"/>
      <c r="I24" s="31"/>
      <c r="J24" s="32"/>
      <c r="K24" s="31"/>
      <c r="L24" s="30">
        <f t="shared" si="2"/>
        <v>0</v>
      </c>
      <c r="M24" s="31"/>
      <c r="N24" s="31"/>
      <c r="O24" s="31"/>
      <c r="P24" s="32"/>
      <c r="Q24" s="31"/>
      <c r="R24" s="31"/>
      <c r="S24" s="31"/>
      <c r="T24" s="31"/>
      <c r="U24" s="31"/>
      <c r="V24" s="62"/>
      <c r="W24" s="31"/>
      <c r="X24" s="60"/>
      <c r="Y24" s="31"/>
      <c r="Z24" s="31"/>
      <c r="AA24" s="31"/>
      <c r="AB24" s="30"/>
      <c r="AC24" s="60"/>
      <c r="AD24" s="30">
        <f t="shared" si="0"/>
        <v>0</v>
      </c>
      <c r="AE24" s="30">
        <f t="shared" si="1"/>
        <v>0</v>
      </c>
      <c r="AF24" s="30"/>
      <c r="AG24" s="29"/>
      <c r="AH24" s="29"/>
      <c r="AI24" s="31"/>
      <c r="AJ24" s="31"/>
      <c r="AK24" s="30" t="e">
        <f t="shared" si="3"/>
        <v>#DIV/0!</v>
      </c>
      <c r="AL24" s="33"/>
      <c r="AM24" s="29" t="e">
        <f t="shared" si="4"/>
        <v>#DIV/0!</v>
      </c>
      <c r="AN24" s="31"/>
      <c r="AO24" s="31"/>
      <c r="AP24" s="30">
        <f>E24-F24</f>
        <v>0</v>
      </c>
    </row>
    <row r="25" spans="1:42" ht="12.75" hidden="1">
      <c r="A25" s="29"/>
      <c r="B25" s="29"/>
      <c r="C25" s="31"/>
      <c r="D25" s="31"/>
      <c r="E25" s="31"/>
      <c r="F25" s="31"/>
      <c r="G25" s="31"/>
      <c r="H25" s="31"/>
      <c r="I25" s="31"/>
      <c r="J25" s="32"/>
      <c r="K25" s="31"/>
      <c r="L25" s="30">
        <f t="shared" si="2"/>
        <v>0</v>
      </c>
      <c r="M25" s="31"/>
      <c r="N25" s="31"/>
      <c r="O25" s="31"/>
      <c r="P25" s="32"/>
      <c r="Q25" s="31"/>
      <c r="R25" s="31"/>
      <c r="S25" s="31"/>
      <c r="T25" s="31"/>
      <c r="U25" s="31"/>
      <c r="V25" s="62"/>
      <c r="W25" s="31"/>
      <c r="X25" s="60"/>
      <c r="Y25" s="31"/>
      <c r="Z25" s="31"/>
      <c r="AA25" s="31"/>
      <c r="AB25" s="30"/>
      <c r="AC25" s="60"/>
      <c r="AD25" s="30">
        <f t="shared" si="0"/>
        <v>0</v>
      </c>
      <c r="AE25" s="30">
        <f t="shared" si="1"/>
        <v>0</v>
      </c>
      <c r="AF25" s="30"/>
      <c r="AG25" s="29"/>
      <c r="AH25" s="29"/>
      <c r="AI25" s="31"/>
      <c r="AJ25" s="31"/>
      <c r="AK25" s="30" t="e">
        <f t="shared" si="3"/>
        <v>#DIV/0!</v>
      </c>
      <c r="AL25" s="33"/>
      <c r="AM25" s="29" t="e">
        <f t="shared" si="4"/>
        <v>#DIV/0!</v>
      </c>
      <c r="AN25" s="31"/>
      <c r="AO25" s="31"/>
      <c r="AP25" s="30">
        <f>E25-F25</f>
        <v>0</v>
      </c>
    </row>
    <row r="26" spans="1:42" ht="20.25" customHeight="1">
      <c r="A26" s="73"/>
      <c r="B26" s="49" t="s">
        <v>16</v>
      </c>
      <c r="C26" s="30"/>
      <c r="D26" s="30">
        <f>D22+D23</f>
        <v>267600</v>
      </c>
      <c r="E26" s="30">
        <f>E22+E23</f>
        <v>325904.5</v>
      </c>
      <c r="F26" s="30">
        <f>F22+F23</f>
        <v>307923.99</v>
      </c>
      <c r="G26" s="30">
        <f>G22+G23</f>
        <v>237300</v>
      </c>
      <c r="H26" s="30">
        <f>H22+H23</f>
        <v>246975.48</v>
      </c>
      <c r="I26" s="30"/>
      <c r="J26" s="30"/>
      <c r="K26" s="30"/>
      <c r="L26" s="30">
        <f t="shared" si="2"/>
        <v>9675.48000000001</v>
      </c>
      <c r="M26" s="30">
        <f>M22+M23</f>
        <v>249005.48</v>
      </c>
      <c r="N26" s="30">
        <f>N22+N23</f>
        <v>128582.48</v>
      </c>
      <c r="O26" s="30">
        <f>O22+O23</f>
        <v>150014.38</v>
      </c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>
        <f>AC22+AC23</f>
        <v>307708.66000000003</v>
      </c>
      <c r="AD26" s="30">
        <f t="shared" si="0"/>
        <v>-307708.66000000003</v>
      </c>
      <c r="AE26" s="30">
        <f t="shared" si="1"/>
        <v>-58703.18000000002</v>
      </c>
      <c r="AF26" s="30"/>
      <c r="AG26" s="49"/>
      <c r="AH26" s="30"/>
      <c r="AI26" s="30"/>
      <c r="AJ26" s="30"/>
      <c r="AK26" s="30">
        <f t="shared" si="3"/>
        <v>99.93007040471255</v>
      </c>
      <c r="AL26" s="30"/>
      <c r="AM26" s="29">
        <f t="shared" si="4"/>
        <v>158.18483534711805</v>
      </c>
      <c r="AN26" s="31"/>
      <c r="AO26" s="30"/>
      <c r="AP26" s="30">
        <v>5.84</v>
      </c>
    </row>
    <row r="27" spans="1:42" ht="13.5">
      <c r="A27" s="36"/>
      <c r="B27" s="37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8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9"/>
      <c r="AM27" s="39"/>
      <c r="AN27" s="39"/>
      <c r="AO27" s="39"/>
      <c r="AP27" s="39"/>
    </row>
    <row r="28" spans="1:42" ht="13.5">
      <c r="A28" s="40"/>
      <c r="B28" s="39" t="s">
        <v>219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1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39"/>
      <c r="AM28" s="39"/>
      <c r="AN28" s="39"/>
      <c r="AO28" s="39"/>
      <c r="AP28" s="39"/>
    </row>
    <row r="29" spans="1:37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2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</row>
    <row r="30" spans="1:37" ht="12.75">
      <c r="A30" s="13"/>
      <c r="B30" s="17" t="s">
        <v>185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 t="s">
        <v>86</v>
      </c>
      <c r="P30" s="12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7" t="s">
        <v>86</v>
      </c>
      <c r="AD30" s="13"/>
      <c r="AE30" s="13"/>
      <c r="AF30" s="13"/>
      <c r="AG30" s="13"/>
      <c r="AH30" s="13"/>
      <c r="AI30" s="13"/>
      <c r="AJ30" s="13"/>
      <c r="AK30" s="13"/>
    </row>
    <row r="31" spans="1:37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2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</row>
    <row r="32" ht="12.75">
      <c r="P32" s="2"/>
    </row>
    <row r="33" ht="12.75">
      <c r="P33" s="2"/>
    </row>
    <row r="34" ht="12.75">
      <c r="P34" s="2"/>
    </row>
  </sheetData>
  <printOptions/>
  <pageMargins left="0.3937007874015748" right="0.3937007874015748" top="1.968503937007874" bottom="0.984251968503937" header="0.7086614173228347" footer="0.5118110236220472"/>
  <pageSetup horizontalDpi="600" verticalDpi="600" orientation="portrait" paperSize="9" r:id="rId1"/>
  <headerFooter alignWithMargins="0">
    <oddHeader>&amp;COBJAŚNIENIA DO PLANU FINANSOWEGO NA 2008 ROK   
P R Z Y C H O D Y&amp;RURZĄD MIEJSKI
72-500 MIĘDZYZDROJE
UL. KSIĄŻĄT POMORSKICH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S218"/>
  <sheetViews>
    <sheetView workbookViewId="0" topLeftCell="A143">
      <pane xSplit="15000" topLeftCell="AR1" activePane="topLeft" state="split"/>
      <selection pane="topLeft" activeCell="AQ203" sqref="AQ203"/>
      <selection pane="topRight" activeCell="AO15" sqref="AO15"/>
    </sheetView>
  </sheetViews>
  <sheetFormatPr defaultColWidth="9.00390625" defaultRowHeight="12.75"/>
  <cols>
    <col min="1" max="1" width="4.00390625" style="0" customWidth="1"/>
    <col min="2" max="2" width="43.00390625" style="0" customWidth="1"/>
    <col min="3" max="3" width="0.12890625" style="0" hidden="1" customWidth="1"/>
    <col min="4" max="4" width="12.375" style="0" hidden="1" customWidth="1"/>
    <col min="5" max="5" width="10.875" style="0" hidden="1" customWidth="1"/>
    <col min="6" max="6" width="10.75390625" style="0" customWidth="1"/>
    <col min="7" max="7" width="10.375" style="0" customWidth="1"/>
    <col min="8" max="8" width="13.875" style="0" hidden="1" customWidth="1"/>
    <col min="9" max="9" width="12.25390625" style="0" hidden="1" customWidth="1"/>
    <col min="10" max="10" width="12.375" style="0" hidden="1" customWidth="1"/>
    <col min="11" max="11" width="0.12890625" style="0" hidden="1" customWidth="1"/>
    <col min="12" max="14" width="9.625" style="0" hidden="1" customWidth="1"/>
    <col min="15" max="16" width="11.875" style="0" hidden="1" customWidth="1"/>
    <col min="17" max="17" width="9.75390625" style="0" hidden="1" customWidth="1"/>
    <col min="18" max="18" width="10.25390625" style="0" hidden="1" customWidth="1"/>
    <col min="19" max="19" width="9.875" style="0" hidden="1" customWidth="1"/>
    <col min="20" max="20" width="11.625" style="0" hidden="1" customWidth="1"/>
    <col min="21" max="21" width="11.875" style="0" hidden="1" customWidth="1"/>
    <col min="22" max="22" width="12.875" style="0" hidden="1" customWidth="1"/>
    <col min="23" max="23" width="12.125" style="0" hidden="1" customWidth="1"/>
    <col min="24" max="27" width="9.625" style="0" hidden="1" customWidth="1"/>
    <col min="28" max="29" width="9.75390625" style="0" hidden="1" customWidth="1"/>
    <col min="30" max="30" width="10.75390625" style="0" hidden="1" customWidth="1"/>
    <col min="31" max="31" width="11.25390625" style="0" hidden="1" customWidth="1"/>
    <col min="32" max="32" width="10.375" style="0" hidden="1" customWidth="1"/>
    <col min="33" max="33" width="0.2421875" style="0" hidden="1" customWidth="1"/>
    <col min="34" max="34" width="10.375" style="0" customWidth="1"/>
    <col min="35" max="35" width="12.875" style="0" hidden="1" customWidth="1"/>
    <col min="36" max="36" width="11.00390625" style="0" hidden="1" customWidth="1"/>
    <col min="37" max="37" width="11.25390625" style="0" hidden="1" customWidth="1"/>
    <col min="38" max="38" width="9.375" style="0" hidden="1" customWidth="1"/>
    <col min="39" max="39" width="8.375" style="1" hidden="1" customWidth="1"/>
    <col min="40" max="40" width="7.75390625" style="0" customWidth="1"/>
    <col min="41" max="41" width="9.625" style="0" hidden="1" customWidth="1"/>
    <col min="42" max="42" width="9.125" style="0" hidden="1" customWidth="1"/>
    <col min="43" max="43" width="9.25390625" style="0" customWidth="1"/>
    <col min="44" max="44" width="8.125" style="0" customWidth="1"/>
  </cols>
  <sheetData>
    <row r="1" spans="1:43" ht="82.5" customHeight="1">
      <c r="A1" s="81" t="s">
        <v>0</v>
      </c>
      <c r="B1" s="81" t="s">
        <v>43</v>
      </c>
      <c r="C1" s="43"/>
      <c r="D1" s="43"/>
      <c r="E1" s="43" t="s">
        <v>111</v>
      </c>
      <c r="F1" s="43" t="s">
        <v>189</v>
      </c>
      <c r="G1" s="43" t="s">
        <v>137</v>
      </c>
      <c r="H1" s="43" t="s">
        <v>66</v>
      </c>
      <c r="I1" s="43" t="s">
        <v>84</v>
      </c>
      <c r="J1" s="44"/>
      <c r="K1" s="44"/>
      <c r="L1" s="43"/>
      <c r="M1" s="43"/>
      <c r="N1" s="43"/>
      <c r="O1" s="44"/>
      <c r="P1" s="43" t="s">
        <v>84</v>
      </c>
      <c r="Q1" s="44" t="s">
        <v>88</v>
      </c>
      <c r="R1" s="43" t="s">
        <v>112</v>
      </c>
      <c r="S1" s="44" t="s">
        <v>89</v>
      </c>
      <c r="T1" s="44" t="s">
        <v>91</v>
      </c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4" t="s">
        <v>190</v>
      </c>
      <c r="AI1" s="43" t="s">
        <v>85</v>
      </c>
      <c r="AJ1" s="43" t="s">
        <v>85</v>
      </c>
      <c r="AK1" s="43"/>
      <c r="AL1" s="82"/>
      <c r="AM1" s="46"/>
      <c r="AN1" s="45" t="s">
        <v>118</v>
      </c>
      <c r="AO1" s="83"/>
      <c r="AP1" s="48"/>
      <c r="AQ1" s="134" t="s">
        <v>191</v>
      </c>
    </row>
    <row r="2" spans="1:43" ht="12.75">
      <c r="A2" s="49" t="s">
        <v>1</v>
      </c>
      <c r="B2" s="49" t="s">
        <v>27</v>
      </c>
      <c r="C2" s="30"/>
      <c r="D2" s="30"/>
      <c r="E2" s="30">
        <v>8000</v>
      </c>
      <c r="F2" s="30">
        <v>12000</v>
      </c>
      <c r="G2" s="30">
        <v>16070.86</v>
      </c>
      <c r="H2" s="30">
        <v>6000</v>
      </c>
      <c r="I2" s="30">
        <v>6000</v>
      </c>
      <c r="J2" s="30"/>
      <c r="K2" s="30"/>
      <c r="L2" s="49"/>
      <c r="M2" s="49"/>
      <c r="N2" s="49"/>
      <c r="O2" s="30"/>
      <c r="P2" s="30">
        <v>6000</v>
      </c>
      <c r="Q2" s="30">
        <f aca="true" t="shared" si="0" ref="Q2:Q14">I2-H2</f>
        <v>0</v>
      </c>
      <c r="R2" s="30">
        <v>6000</v>
      </c>
      <c r="S2" s="30">
        <v>2576.21</v>
      </c>
      <c r="T2" s="30">
        <v>2576.21</v>
      </c>
      <c r="U2" s="30"/>
      <c r="V2" s="30"/>
      <c r="W2" s="30"/>
      <c r="X2" s="30"/>
      <c r="Y2" s="49"/>
      <c r="Z2" s="49"/>
      <c r="AA2" s="49"/>
      <c r="AB2" s="30"/>
      <c r="AC2" s="30"/>
      <c r="AD2" s="30"/>
      <c r="AE2" s="30"/>
      <c r="AF2" s="30"/>
      <c r="AG2" s="30"/>
      <c r="AH2" s="30">
        <v>16070.86</v>
      </c>
      <c r="AI2" s="30">
        <f aca="true" t="shared" si="1" ref="AI2:AI14">AD2-AH2</f>
        <v>-16070.86</v>
      </c>
      <c r="AJ2" s="30">
        <f aca="true" t="shared" si="2" ref="AJ2:AJ14">R2-AH2</f>
        <v>-10070.86</v>
      </c>
      <c r="AK2" s="30"/>
      <c r="AL2" s="84"/>
      <c r="AM2" s="74"/>
      <c r="AN2" s="30">
        <f>AH2*100/G2</f>
        <v>100</v>
      </c>
      <c r="AO2" s="74"/>
      <c r="AP2" s="51"/>
      <c r="AQ2" s="30">
        <v>-25.33</v>
      </c>
    </row>
    <row r="3" spans="1:43" ht="12.75">
      <c r="A3" s="49" t="s">
        <v>3</v>
      </c>
      <c r="B3" s="49" t="s">
        <v>124</v>
      </c>
      <c r="C3" s="30"/>
      <c r="D3" s="30"/>
      <c r="E3" s="30">
        <f>E4+E5+E6+E7+E8+E9</f>
        <v>13780</v>
      </c>
      <c r="F3" s="30">
        <f>F4+F5+F6+F7+F8+F9</f>
        <v>13760</v>
      </c>
      <c r="G3" s="30">
        <f>G4+G5+G6+G7+G8+G9</f>
        <v>11970</v>
      </c>
      <c r="H3" s="30">
        <f>H4+H5+H6+H7+H8+H9</f>
        <v>12680</v>
      </c>
      <c r="I3" s="30">
        <f>I4+I5+I6+I7+I8+I9</f>
        <v>12680</v>
      </c>
      <c r="J3" s="30"/>
      <c r="K3" s="30"/>
      <c r="L3" s="30"/>
      <c r="M3" s="30"/>
      <c r="N3" s="49"/>
      <c r="O3" s="30"/>
      <c r="P3" s="30">
        <f>P4+P5+P6+P7+P8+P9</f>
        <v>12680</v>
      </c>
      <c r="Q3" s="30">
        <f t="shared" si="0"/>
        <v>0</v>
      </c>
      <c r="R3" s="30">
        <f>R4+R5+R6+R7+R8+R9</f>
        <v>12780</v>
      </c>
      <c r="S3" s="30">
        <f>S4+S5+S6+S7+S8+S9</f>
        <v>5889.26</v>
      </c>
      <c r="T3" s="30">
        <f>T4+T5+T6+T7+T8+T9</f>
        <v>6773.580000000001</v>
      </c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>
        <f>AH4+AH5+AH6+AH7+AH8+AH9</f>
        <v>11794.82</v>
      </c>
      <c r="AI3" s="30">
        <f t="shared" si="1"/>
        <v>-11794.82</v>
      </c>
      <c r="AJ3" s="30">
        <f t="shared" si="2"/>
        <v>985.1800000000003</v>
      </c>
      <c r="AK3" s="30"/>
      <c r="AL3" s="84"/>
      <c r="AM3" s="74"/>
      <c r="AN3" s="30">
        <f aca="true" t="shared" si="3" ref="AN3:AN67">AH3*100/G3</f>
        <v>98.53650793650793</v>
      </c>
      <c r="AO3" s="74"/>
      <c r="AP3" s="51"/>
      <c r="AQ3" s="30">
        <v>14.95</v>
      </c>
    </row>
    <row r="4" spans="1:43" ht="12.75">
      <c r="A4" s="29" t="s">
        <v>6</v>
      </c>
      <c r="B4" s="29" t="s">
        <v>28</v>
      </c>
      <c r="C4" s="31"/>
      <c r="D4" s="31"/>
      <c r="E4" s="31">
        <v>1700</v>
      </c>
      <c r="F4" s="31">
        <v>2340</v>
      </c>
      <c r="G4" s="31">
        <v>2168</v>
      </c>
      <c r="H4" s="31">
        <v>1700</v>
      </c>
      <c r="I4" s="31">
        <v>1700</v>
      </c>
      <c r="J4" s="31"/>
      <c r="K4" s="32"/>
      <c r="L4" s="29"/>
      <c r="M4" s="29"/>
      <c r="N4" s="29"/>
      <c r="O4" s="31"/>
      <c r="P4" s="31">
        <v>1700</v>
      </c>
      <c r="Q4" s="54">
        <f t="shared" si="0"/>
        <v>0</v>
      </c>
      <c r="R4" s="31">
        <v>1700</v>
      </c>
      <c r="S4" s="31">
        <v>822.17</v>
      </c>
      <c r="T4" s="31">
        <v>918.37</v>
      </c>
      <c r="U4" s="32"/>
      <c r="V4" s="29"/>
      <c r="W4" s="32"/>
      <c r="X4" s="31"/>
      <c r="Y4" s="29"/>
      <c r="Z4" s="29"/>
      <c r="AA4" s="29"/>
      <c r="AB4" s="31"/>
      <c r="AC4" s="60"/>
      <c r="AD4" s="31"/>
      <c r="AE4" s="31"/>
      <c r="AF4" s="31"/>
      <c r="AG4" s="54"/>
      <c r="AH4" s="31">
        <v>2123.62</v>
      </c>
      <c r="AI4" s="54">
        <f t="shared" si="1"/>
        <v>-2123.62</v>
      </c>
      <c r="AJ4" s="54">
        <f t="shared" si="2"/>
        <v>-423.6199999999999</v>
      </c>
      <c r="AK4" s="54"/>
      <c r="AL4" s="85"/>
      <c r="AM4" s="86"/>
      <c r="AN4" s="32">
        <f t="shared" si="3"/>
        <v>97.95295202952029</v>
      </c>
      <c r="AO4" s="90"/>
      <c r="AP4" s="56"/>
      <c r="AQ4" s="62"/>
    </row>
    <row r="5" spans="1:43" ht="12.75">
      <c r="A5" s="29" t="s">
        <v>8</v>
      </c>
      <c r="B5" s="63" t="s">
        <v>142</v>
      </c>
      <c r="C5" s="31"/>
      <c r="D5" s="31"/>
      <c r="E5" s="31">
        <v>6000</v>
      </c>
      <c r="F5" s="31">
        <v>4685</v>
      </c>
      <c r="G5" s="31">
        <v>3792</v>
      </c>
      <c r="H5" s="31">
        <v>5000</v>
      </c>
      <c r="I5" s="31">
        <v>5000</v>
      </c>
      <c r="J5" s="31"/>
      <c r="K5" s="32"/>
      <c r="L5" s="31"/>
      <c r="M5" s="31"/>
      <c r="N5" s="31"/>
      <c r="O5" s="31"/>
      <c r="P5" s="31">
        <v>5000</v>
      </c>
      <c r="Q5" s="54">
        <f t="shared" si="0"/>
        <v>0</v>
      </c>
      <c r="R5" s="31">
        <v>5000</v>
      </c>
      <c r="S5" s="31">
        <v>2560.22</v>
      </c>
      <c r="T5" s="31">
        <v>2874.73</v>
      </c>
      <c r="U5" s="32"/>
      <c r="V5" s="31"/>
      <c r="W5" s="32"/>
      <c r="X5" s="31"/>
      <c r="Y5" s="31"/>
      <c r="Z5" s="31"/>
      <c r="AA5" s="31"/>
      <c r="AB5" s="31"/>
      <c r="AC5" s="60"/>
      <c r="AD5" s="31"/>
      <c r="AE5" s="31"/>
      <c r="AF5" s="31"/>
      <c r="AG5" s="54"/>
      <c r="AH5" s="31">
        <v>3791.23</v>
      </c>
      <c r="AI5" s="54">
        <f t="shared" si="1"/>
        <v>-3791.23</v>
      </c>
      <c r="AJ5" s="54">
        <f t="shared" si="2"/>
        <v>1208.77</v>
      </c>
      <c r="AK5" s="54"/>
      <c r="AL5" s="85"/>
      <c r="AM5" s="86"/>
      <c r="AN5" s="32">
        <f t="shared" si="3"/>
        <v>99.979694092827</v>
      </c>
      <c r="AO5" s="90"/>
      <c r="AP5" s="56"/>
      <c r="AQ5" s="62"/>
    </row>
    <row r="6" spans="1:43" ht="12.75">
      <c r="A6" s="29" t="s">
        <v>10</v>
      </c>
      <c r="B6" s="29" t="s">
        <v>29</v>
      </c>
      <c r="C6" s="31"/>
      <c r="D6" s="31"/>
      <c r="E6" s="31">
        <v>780</v>
      </c>
      <c r="F6" s="31">
        <v>1200</v>
      </c>
      <c r="G6" s="31">
        <v>960</v>
      </c>
      <c r="H6" s="31">
        <v>680</v>
      </c>
      <c r="I6" s="31">
        <v>680</v>
      </c>
      <c r="J6" s="31"/>
      <c r="K6" s="32"/>
      <c r="L6" s="29"/>
      <c r="M6" s="31"/>
      <c r="N6" s="29"/>
      <c r="O6" s="31"/>
      <c r="P6" s="31">
        <v>680</v>
      </c>
      <c r="Q6" s="54">
        <f t="shared" si="0"/>
        <v>0</v>
      </c>
      <c r="R6" s="31">
        <v>780</v>
      </c>
      <c r="S6" s="31">
        <v>278.07</v>
      </c>
      <c r="T6" s="31">
        <v>369.87</v>
      </c>
      <c r="U6" s="32"/>
      <c r="V6" s="29"/>
      <c r="W6" s="32"/>
      <c r="X6" s="31"/>
      <c r="Y6" s="29"/>
      <c r="Z6" s="29"/>
      <c r="AA6" s="29"/>
      <c r="AB6" s="31"/>
      <c r="AC6" s="60"/>
      <c r="AD6" s="31"/>
      <c r="AE6" s="31"/>
      <c r="AF6" s="31"/>
      <c r="AG6" s="54"/>
      <c r="AH6" s="31">
        <v>930.78</v>
      </c>
      <c r="AI6" s="54">
        <f t="shared" si="1"/>
        <v>-930.78</v>
      </c>
      <c r="AJ6" s="54">
        <f t="shared" si="2"/>
        <v>-150.77999999999997</v>
      </c>
      <c r="AK6" s="54"/>
      <c r="AL6" s="85"/>
      <c r="AM6" s="86"/>
      <c r="AN6" s="32">
        <f t="shared" si="3"/>
        <v>96.95625</v>
      </c>
      <c r="AO6" s="90"/>
      <c r="AP6" s="56"/>
      <c r="AQ6" s="62"/>
    </row>
    <row r="7" spans="1:43" ht="14.25" customHeight="1">
      <c r="A7" s="29" t="s">
        <v>17</v>
      </c>
      <c r="B7" s="29" t="s">
        <v>69</v>
      </c>
      <c r="C7" s="31"/>
      <c r="D7" s="31"/>
      <c r="E7" s="31">
        <v>2600</v>
      </c>
      <c r="F7" s="31">
        <v>1135</v>
      </c>
      <c r="G7" s="31">
        <v>1000</v>
      </c>
      <c r="H7" s="31">
        <v>2600</v>
      </c>
      <c r="I7" s="31">
        <v>2600</v>
      </c>
      <c r="J7" s="31"/>
      <c r="K7" s="32"/>
      <c r="L7" s="29"/>
      <c r="M7" s="31"/>
      <c r="N7" s="31"/>
      <c r="O7" s="31"/>
      <c r="P7" s="31">
        <v>2600</v>
      </c>
      <c r="Q7" s="54">
        <f t="shared" si="0"/>
        <v>0</v>
      </c>
      <c r="R7" s="31">
        <v>2600</v>
      </c>
      <c r="S7" s="31">
        <v>768.14</v>
      </c>
      <c r="T7" s="31">
        <v>900.1</v>
      </c>
      <c r="U7" s="32"/>
      <c r="V7" s="31"/>
      <c r="W7" s="32"/>
      <c r="X7" s="31"/>
      <c r="Y7" s="29"/>
      <c r="Z7" s="29"/>
      <c r="AA7" s="29"/>
      <c r="AB7" s="31"/>
      <c r="AC7" s="60"/>
      <c r="AD7" s="31"/>
      <c r="AE7" s="31"/>
      <c r="AF7" s="31"/>
      <c r="AG7" s="54"/>
      <c r="AH7" s="31">
        <v>923.01</v>
      </c>
      <c r="AI7" s="54">
        <f t="shared" si="1"/>
        <v>-923.01</v>
      </c>
      <c r="AJ7" s="54">
        <f t="shared" si="2"/>
        <v>1676.99</v>
      </c>
      <c r="AK7" s="54"/>
      <c r="AL7" s="85"/>
      <c r="AM7" s="86"/>
      <c r="AN7" s="32">
        <f t="shared" si="3"/>
        <v>92.301</v>
      </c>
      <c r="AO7" s="90"/>
      <c r="AP7" s="56"/>
      <c r="AQ7" s="62"/>
    </row>
    <row r="8" spans="1:43" ht="13.5">
      <c r="A8" s="29" t="s">
        <v>18</v>
      </c>
      <c r="B8" s="29" t="s">
        <v>181</v>
      </c>
      <c r="C8" s="31"/>
      <c r="D8" s="31"/>
      <c r="E8" s="31">
        <v>300</v>
      </c>
      <c r="F8" s="31">
        <v>700</v>
      </c>
      <c r="G8" s="31">
        <v>500</v>
      </c>
      <c r="H8" s="31">
        <v>300</v>
      </c>
      <c r="I8" s="31">
        <v>300</v>
      </c>
      <c r="J8" s="31"/>
      <c r="K8" s="32"/>
      <c r="L8" s="29"/>
      <c r="M8" s="31"/>
      <c r="N8" s="29"/>
      <c r="O8" s="31"/>
      <c r="P8" s="31">
        <v>300</v>
      </c>
      <c r="Q8" s="54">
        <f t="shared" si="0"/>
        <v>0</v>
      </c>
      <c r="R8" s="31">
        <v>300</v>
      </c>
      <c r="S8" s="31">
        <v>0</v>
      </c>
      <c r="T8" s="31">
        <v>0</v>
      </c>
      <c r="U8" s="32"/>
      <c r="V8" s="31"/>
      <c r="W8" s="32"/>
      <c r="X8" s="31"/>
      <c r="Y8" s="29"/>
      <c r="Z8" s="29"/>
      <c r="AA8" s="29"/>
      <c r="AB8" s="31"/>
      <c r="AC8" s="60"/>
      <c r="AD8" s="31"/>
      <c r="AE8" s="31"/>
      <c r="AF8" s="31"/>
      <c r="AG8" s="54"/>
      <c r="AH8" s="31">
        <v>479.28</v>
      </c>
      <c r="AI8" s="54">
        <f t="shared" si="1"/>
        <v>-479.28</v>
      </c>
      <c r="AJ8" s="54">
        <f t="shared" si="2"/>
        <v>-179.27999999999997</v>
      </c>
      <c r="AK8" s="54"/>
      <c r="AL8" s="85"/>
      <c r="AM8" s="86"/>
      <c r="AN8" s="32">
        <f t="shared" si="3"/>
        <v>95.856</v>
      </c>
      <c r="AO8" s="90"/>
      <c r="AP8" s="56"/>
      <c r="AQ8" s="62"/>
    </row>
    <row r="9" spans="1:43" ht="15" customHeight="1">
      <c r="A9" s="29" t="s">
        <v>19</v>
      </c>
      <c r="B9" s="114" t="s">
        <v>162</v>
      </c>
      <c r="C9" s="31"/>
      <c r="D9" s="31"/>
      <c r="E9" s="31">
        <f>E15+E16+E17</f>
        <v>2400</v>
      </c>
      <c r="F9" s="31">
        <f>F21+F22+F23</f>
        <v>3700</v>
      </c>
      <c r="G9" s="31">
        <v>3550</v>
      </c>
      <c r="H9" s="31">
        <v>2400</v>
      </c>
      <c r="I9" s="31">
        <v>2400</v>
      </c>
      <c r="J9" s="31"/>
      <c r="K9" s="32"/>
      <c r="L9" s="31"/>
      <c r="M9" s="31"/>
      <c r="N9" s="31"/>
      <c r="O9" s="31"/>
      <c r="P9" s="31">
        <v>2400</v>
      </c>
      <c r="Q9" s="54">
        <f t="shared" si="0"/>
        <v>0</v>
      </c>
      <c r="R9" s="31">
        <v>2400</v>
      </c>
      <c r="S9" s="31">
        <v>1460.66</v>
      </c>
      <c r="T9" s="31">
        <v>1710.51</v>
      </c>
      <c r="U9" s="32"/>
      <c r="V9" s="31"/>
      <c r="W9" s="32"/>
      <c r="X9" s="31"/>
      <c r="Y9" s="31"/>
      <c r="Z9" s="31"/>
      <c r="AA9" s="31"/>
      <c r="AB9" s="31"/>
      <c r="AC9" s="60"/>
      <c r="AD9" s="31"/>
      <c r="AE9" s="31"/>
      <c r="AF9" s="31"/>
      <c r="AG9" s="54"/>
      <c r="AH9" s="31">
        <v>3546.9</v>
      </c>
      <c r="AI9" s="54">
        <f t="shared" si="1"/>
        <v>-3546.9</v>
      </c>
      <c r="AJ9" s="54">
        <f t="shared" si="2"/>
        <v>-1146.9</v>
      </c>
      <c r="AK9" s="54"/>
      <c r="AL9" s="85"/>
      <c r="AM9" s="86"/>
      <c r="AN9" s="32">
        <f t="shared" si="3"/>
        <v>99.91267605633803</v>
      </c>
      <c r="AO9" s="90"/>
      <c r="AP9" s="56"/>
      <c r="AQ9" s="62"/>
    </row>
    <row r="10" spans="1:43" ht="15" customHeight="1" hidden="1">
      <c r="A10" s="29"/>
      <c r="B10" s="87" t="s">
        <v>73</v>
      </c>
      <c r="C10" s="31"/>
      <c r="D10" s="31"/>
      <c r="E10" s="31"/>
      <c r="F10" s="31"/>
      <c r="G10" s="31"/>
      <c r="H10" s="88">
        <v>900</v>
      </c>
      <c r="I10" s="88">
        <v>900</v>
      </c>
      <c r="J10" s="31"/>
      <c r="K10" s="32"/>
      <c r="L10" s="31"/>
      <c r="M10" s="31"/>
      <c r="N10" s="31"/>
      <c r="O10" s="31"/>
      <c r="P10" s="88">
        <v>900</v>
      </c>
      <c r="Q10" s="30">
        <f t="shared" si="0"/>
        <v>0</v>
      </c>
      <c r="R10" s="88">
        <v>900</v>
      </c>
      <c r="S10" s="31"/>
      <c r="T10" s="31"/>
      <c r="U10" s="32"/>
      <c r="V10" s="31"/>
      <c r="W10" s="32"/>
      <c r="X10" s="31"/>
      <c r="Y10" s="31"/>
      <c r="Z10" s="31"/>
      <c r="AA10" s="31"/>
      <c r="AB10" s="31"/>
      <c r="AC10" s="60"/>
      <c r="AD10" s="31"/>
      <c r="AE10" s="31"/>
      <c r="AF10" s="31"/>
      <c r="AG10" s="30"/>
      <c r="AH10" s="60"/>
      <c r="AI10" s="54">
        <f t="shared" si="1"/>
        <v>0</v>
      </c>
      <c r="AJ10" s="30">
        <f t="shared" si="2"/>
        <v>900</v>
      </c>
      <c r="AK10" s="32"/>
      <c r="AL10" s="89"/>
      <c r="AM10" s="90"/>
      <c r="AN10" s="30" t="e">
        <f t="shared" si="3"/>
        <v>#DIV/0!</v>
      </c>
      <c r="AO10" s="90"/>
      <c r="AP10" s="56"/>
      <c r="AQ10" s="62">
        <f aca="true" t="shared" si="4" ref="AQ10:AQ20">F10-G10</f>
        <v>0</v>
      </c>
    </row>
    <row r="11" spans="1:43" ht="15" customHeight="1" hidden="1">
      <c r="A11" s="29"/>
      <c r="B11" s="87" t="s">
        <v>71</v>
      </c>
      <c r="C11" s="31"/>
      <c r="D11" s="31"/>
      <c r="E11" s="31"/>
      <c r="F11" s="31"/>
      <c r="G11" s="31"/>
      <c r="H11" s="88">
        <v>400</v>
      </c>
      <c r="I11" s="88">
        <v>400</v>
      </c>
      <c r="J11" s="31"/>
      <c r="K11" s="32"/>
      <c r="L11" s="31"/>
      <c r="M11" s="31"/>
      <c r="N11" s="31"/>
      <c r="O11" s="31"/>
      <c r="P11" s="88">
        <v>400</v>
      </c>
      <c r="Q11" s="30">
        <f t="shared" si="0"/>
        <v>0</v>
      </c>
      <c r="R11" s="88">
        <v>400</v>
      </c>
      <c r="S11" s="31"/>
      <c r="T11" s="31"/>
      <c r="U11" s="32"/>
      <c r="V11" s="31"/>
      <c r="W11" s="32"/>
      <c r="X11" s="31"/>
      <c r="Y11" s="31"/>
      <c r="Z11" s="31"/>
      <c r="AA11" s="31"/>
      <c r="AB11" s="31"/>
      <c r="AC11" s="60"/>
      <c r="AD11" s="31"/>
      <c r="AE11" s="31"/>
      <c r="AF11" s="31"/>
      <c r="AG11" s="30"/>
      <c r="AH11" s="60"/>
      <c r="AI11" s="54">
        <f t="shared" si="1"/>
        <v>0</v>
      </c>
      <c r="AJ11" s="30">
        <f t="shared" si="2"/>
        <v>400</v>
      </c>
      <c r="AK11" s="32"/>
      <c r="AL11" s="89"/>
      <c r="AM11" s="90"/>
      <c r="AN11" s="30" t="e">
        <f t="shared" si="3"/>
        <v>#DIV/0!</v>
      </c>
      <c r="AO11" s="90"/>
      <c r="AP11" s="56"/>
      <c r="AQ11" s="62">
        <f t="shared" si="4"/>
        <v>0</v>
      </c>
    </row>
    <row r="12" spans="1:43" ht="15" customHeight="1" hidden="1">
      <c r="A12" s="29"/>
      <c r="B12" s="87" t="s">
        <v>74</v>
      </c>
      <c r="C12" s="31"/>
      <c r="D12" s="31"/>
      <c r="E12" s="31"/>
      <c r="F12" s="31"/>
      <c r="G12" s="31"/>
      <c r="H12" s="88">
        <v>700</v>
      </c>
      <c r="I12" s="88">
        <v>700</v>
      </c>
      <c r="J12" s="31"/>
      <c r="K12" s="32"/>
      <c r="L12" s="31"/>
      <c r="M12" s="31"/>
      <c r="N12" s="31"/>
      <c r="O12" s="31"/>
      <c r="P12" s="88">
        <v>700</v>
      </c>
      <c r="Q12" s="30">
        <f t="shared" si="0"/>
        <v>0</v>
      </c>
      <c r="R12" s="88">
        <v>700</v>
      </c>
      <c r="S12" s="31"/>
      <c r="T12" s="31"/>
      <c r="U12" s="32"/>
      <c r="V12" s="31"/>
      <c r="W12" s="32"/>
      <c r="X12" s="31"/>
      <c r="Y12" s="31"/>
      <c r="Z12" s="31"/>
      <c r="AA12" s="31"/>
      <c r="AB12" s="31"/>
      <c r="AC12" s="60"/>
      <c r="AD12" s="31"/>
      <c r="AE12" s="31"/>
      <c r="AF12" s="31"/>
      <c r="AG12" s="30"/>
      <c r="AH12" s="60"/>
      <c r="AI12" s="54">
        <f t="shared" si="1"/>
        <v>0</v>
      </c>
      <c r="AJ12" s="30">
        <f t="shared" si="2"/>
        <v>700</v>
      </c>
      <c r="AK12" s="32"/>
      <c r="AL12" s="89"/>
      <c r="AM12" s="90"/>
      <c r="AN12" s="30" t="e">
        <f t="shared" si="3"/>
        <v>#DIV/0!</v>
      </c>
      <c r="AO12" s="90"/>
      <c r="AP12" s="56"/>
      <c r="AQ12" s="62">
        <f t="shared" si="4"/>
        <v>0</v>
      </c>
    </row>
    <row r="13" spans="1:43" ht="14.25" customHeight="1" hidden="1">
      <c r="A13" s="29"/>
      <c r="B13" s="87" t="s">
        <v>72</v>
      </c>
      <c r="C13" s="31"/>
      <c r="D13" s="31"/>
      <c r="E13" s="31"/>
      <c r="F13" s="31"/>
      <c r="G13" s="31"/>
      <c r="H13" s="88">
        <v>400</v>
      </c>
      <c r="I13" s="88">
        <v>400</v>
      </c>
      <c r="J13" s="31"/>
      <c r="K13" s="32"/>
      <c r="L13" s="31"/>
      <c r="M13" s="31"/>
      <c r="N13" s="31"/>
      <c r="O13" s="31"/>
      <c r="P13" s="88">
        <v>400</v>
      </c>
      <c r="Q13" s="30">
        <f t="shared" si="0"/>
        <v>0</v>
      </c>
      <c r="R13" s="88">
        <v>400</v>
      </c>
      <c r="S13" s="31"/>
      <c r="T13" s="31"/>
      <c r="U13" s="32"/>
      <c r="V13" s="31"/>
      <c r="W13" s="32"/>
      <c r="X13" s="31"/>
      <c r="Y13" s="31"/>
      <c r="Z13" s="31"/>
      <c r="AA13" s="31"/>
      <c r="AB13" s="31"/>
      <c r="AC13" s="60"/>
      <c r="AD13" s="31"/>
      <c r="AE13" s="31"/>
      <c r="AF13" s="31"/>
      <c r="AG13" s="30"/>
      <c r="AH13" s="60"/>
      <c r="AI13" s="54">
        <f t="shared" si="1"/>
        <v>0</v>
      </c>
      <c r="AJ13" s="30">
        <f t="shared" si="2"/>
        <v>400</v>
      </c>
      <c r="AK13" s="32"/>
      <c r="AL13" s="89"/>
      <c r="AM13" s="90"/>
      <c r="AN13" s="30" t="e">
        <f t="shared" si="3"/>
        <v>#DIV/0!</v>
      </c>
      <c r="AO13" s="90"/>
      <c r="AP13" s="56"/>
      <c r="AQ13" s="62">
        <f t="shared" si="4"/>
        <v>0</v>
      </c>
    </row>
    <row r="14" spans="1:43" ht="0.75" customHeight="1" hidden="1">
      <c r="A14" s="29"/>
      <c r="B14" s="87"/>
      <c r="C14" s="31"/>
      <c r="D14" s="31"/>
      <c r="E14" s="31"/>
      <c r="F14" s="31"/>
      <c r="G14" s="31"/>
      <c r="H14" s="31"/>
      <c r="I14" s="31"/>
      <c r="J14" s="31"/>
      <c r="K14" s="32"/>
      <c r="L14" s="31"/>
      <c r="M14" s="31"/>
      <c r="N14" s="31"/>
      <c r="O14" s="31"/>
      <c r="P14" s="31"/>
      <c r="Q14" s="30">
        <f t="shared" si="0"/>
        <v>0</v>
      </c>
      <c r="R14" s="31"/>
      <c r="S14" s="31"/>
      <c r="T14" s="31"/>
      <c r="U14" s="32"/>
      <c r="V14" s="31"/>
      <c r="W14" s="32"/>
      <c r="X14" s="31"/>
      <c r="Y14" s="31"/>
      <c r="Z14" s="31"/>
      <c r="AA14" s="31"/>
      <c r="AB14" s="31"/>
      <c r="AC14" s="60"/>
      <c r="AD14" s="31"/>
      <c r="AE14" s="31"/>
      <c r="AF14" s="31"/>
      <c r="AG14" s="30"/>
      <c r="AH14" s="60"/>
      <c r="AI14" s="54">
        <f t="shared" si="1"/>
        <v>0</v>
      </c>
      <c r="AJ14" s="30">
        <f t="shared" si="2"/>
        <v>0</v>
      </c>
      <c r="AK14" s="32"/>
      <c r="AL14" s="89"/>
      <c r="AM14" s="90"/>
      <c r="AN14" s="30" t="e">
        <f t="shared" si="3"/>
        <v>#DIV/0!</v>
      </c>
      <c r="AO14" s="90"/>
      <c r="AP14" s="56"/>
      <c r="AQ14" s="62">
        <f t="shared" si="4"/>
        <v>0</v>
      </c>
    </row>
    <row r="15" spans="1:43" ht="0.75" customHeight="1" hidden="1">
      <c r="A15" s="29"/>
      <c r="B15" s="87" t="s">
        <v>133</v>
      </c>
      <c r="C15" s="31"/>
      <c r="D15" s="31"/>
      <c r="E15" s="91">
        <v>1000</v>
      </c>
      <c r="F15" s="91"/>
      <c r="G15" s="91">
        <v>1000</v>
      </c>
      <c r="H15" s="31"/>
      <c r="I15" s="31"/>
      <c r="J15" s="31"/>
      <c r="K15" s="32"/>
      <c r="L15" s="31"/>
      <c r="M15" s="31"/>
      <c r="N15" s="31"/>
      <c r="O15" s="31"/>
      <c r="P15" s="31"/>
      <c r="Q15" s="30"/>
      <c r="R15" s="31"/>
      <c r="S15" s="31"/>
      <c r="T15" s="31"/>
      <c r="U15" s="32"/>
      <c r="V15" s="31"/>
      <c r="W15" s="32"/>
      <c r="X15" s="31"/>
      <c r="Y15" s="31"/>
      <c r="Z15" s="31"/>
      <c r="AA15" s="31"/>
      <c r="AB15" s="31"/>
      <c r="AC15" s="60"/>
      <c r="AD15" s="91"/>
      <c r="AE15" s="91"/>
      <c r="AF15" s="91"/>
      <c r="AG15" s="30"/>
      <c r="AH15" s="60"/>
      <c r="AI15" s="54"/>
      <c r="AJ15" s="62"/>
      <c r="AK15" s="32"/>
      <c r="AL15" s="89"/>
      <c r="AM15" s="90"/>
      <c r="AN15" s="30">
        <f t="shared" si="3"/>
        <v>0</v>
      </c>
      <c r="AO15" s="90"/>
      <c r="AP15" s="56"/>
      <c r="AQ15" s="62">
        <f t="shared" si="4"/>
        <v>-1000</v>
      </c>
    </row>
    <row r="16" spans="1:43" ht="12.75" customHeight="1" hidden="1">
      <c r="A16" s="29"/>
      <c r="B16" s="87" t="s">
        <v>94</v>
      </c>
      <c r="C16" s="31"/>
      <c r="D16" s="31"/>
      <c r="E16" s="91">
        <v>1000</v>
      </c>
      <c r="F16" s="91"/>
      <c r="G16" s="91">
        <v>480</v>
      </c>
      <c r="H16" s="31"/>
      <c r="I16" s="31"/>
      <c r="J16" s="31"/>
      <c r="K16" s="32"/>
      <c r="L16" s="31"/>
      <c r="M16" s="31"/>
      <c r="N16" s="31"/>
      <c r="O16" s="31"/>
      <c r="P16" s="31"/>
      <c r="Q16" s="30"/>
      <c r="R16" s="31"/>
      <c r="S16" s="31"/>
      <c r="T16" s="31"/>
      <c r="U16" s="32"/>
      <c r="V16" s="31"/>
      <c r="W16" s="32"/>
      <c r="X16" s="31"/>
      <c r="Y16" s="31"/>
      <c r="Z16" s="31"/>
      <c r="AA16" s="31"/>
      <c r="AB16" s="31"/>
      <c r="AC16" s="60"/>
      <c r="AD16" s="91"/>
      <c r="AE16" s="91"/>
      <c r="AF16" s="91"/>
      <c r="AG16" s="30"/>
      <c r="AH16" s="60"/>
      <c r="AI16" s="54"/>
      <c r="AJ16" s="62"/>
      <c r="AK16" s="32"/>
      <c r="AL16" s="89"/>
      <c r="AM16" s="90"/>
      <c r="AN16" s="30">
        <f t="shared" si="3"/>
        <v>0</v>
      </c>
      <c r="AO16" s="90"/>
      <c r="AP16" s="56"/>
      <c r="AQ16" s="62">
        <f t="shared" si="4"/>
        <v>-480</v>
      </c>
    </row>
    <row r="17" spans="1:43" ht="12.75" customHeight="1" hidden="1">
      <c r="A17" s="29"/>
      <c r="B17" s="87" t="s">
        <v>93</v>
      </c>
      <c r="C17" s="31"/>
      <c r="D17" s="31"/>
      <c r="E17" s="91">
        <v>400</v>
      </c>
      <c r="F17" s="91"/>
      <c r="G17" s="91">
        <v>0</v>
      </c>
      <c r="H17" s="31"/>
      <c r="I17" s="31"/>
      <c r="J17" s="31"/>
      <c r="K17" s="32"/>
      <c r="L17" s="31"/>
      <c r="M17" s="31"/>
      <c r="N17" s="31"/>
      <c r="O17" s="31"/>
      <c r="P17" s="31"/>
      <c r="Q17" s="30"/>
      <c r="R17" s="31"/>
      <c r="S17" s="31"/>
      <c r="T17" s="31"/>
      <c r="U17" s="32"/>
      <c r="V17" s="31"/>
      <c r="W17" s="32"/>
      <c r="X17" s="31"/>
      <c r="Y17" s="31"/>
      <c r="Z17" s="31"/>
      <c r="AA17" s="31"/>
      <c r="AB17" s="31"/>
      <c r="AC17" s="60"/>
      <c r="AD17" s="91"/>
      <c r="AE17" s="91"/>
      <c r="AF17" s="91"/>
      <c r="AG17" s="30"/>
      <c r="AH17" s="60"/>
      <c r="AI17" s="54"/>
      <c r="AJ17" s="62"/>
      <c r="AK17" s="32"/>
      <c r="AL17" s="89"/>
      <c r="AM17" s="90"/>
      <c r="AN17" s="30" t="e">
        <f t="shared" si="3"/>
        <v>#DIV/0!</v>
      </c>
      <c r="AO17" s="90"/>
      <c r="AP17" s="56"/>
      <c r="AQ17" s="62">
        <f t="shared" si="4"/>
        <v>0</v>
      </c>
    </row>
    <row r="18" spans="1:43" ht="13.5" customHeight="1" hidden="1">
      <c r="A18" s="29"/>
      <c r="B18" s="87"/>
      <c r="C18" s="31"/>
      <c r="D18" s="31"/>
      <c r="E18" s="31"/>
      <c r="F18" s="31"/>
      <c r="G18" s="31"/>
      <c r="H18" s="31"/>
      <c r="I18" s="31"/>
      <c r="J18" s="31"/>
      <c r="K18" s="32"/>
      <c r="L18" s="31"/>
      <c r="M18" s="31"/>
      <c r="N18" s="31"/>
      <c r="O18" s="31"/>
      <c r="P18" s="31"/>
      <c r="Q18" s="30"/>
      <c r="R18" s="31"/>
      <c r="S18" s="31"/>
      <c r="T18" s="31"/>
      <c r="U18" s="32"/>
      <c r="V18" s="31"/>
      <c r="W18" s="32"/>
      <c r="X18" s="31"/>
      <c r="Y18" s="31"/>
      <c r="Z18" s="31"/>
      <c r="AA18" s="31"/>
      <c r="AB18" s="31"/>
      <c r="AC18" s="60"/>
      <c r="AD18" s="31"/>
      <c r="AE18" s="31"/>
      <c r="AF18" s="31"/>
      <c r="AG18" s="30"/>
      <c r="AH18" s="60"/>
      <c r="AI18" s="30">
        <f>AD18-AH18</f>
        <v>0</v>
      </c>
      <c r="AJ18" s="30"/>
      <c r="AK18" s="32"/>
      <c r="AL18" s="89"/>
      <c r="AM18" s="90"/>
      <c r="AN18" s="30" t="e">
        <f t="shared" si="3"/>
        <v>#DIV/0!</v>
      </c>
      <c r="AO18" s="90"/>
      <c r="AP18" s="56"/>
      <c r="AQ18" s="62">
        <f t="shared" si="4"/>
        <v>0</v>
      </c>
    </row>
    <row r="19" spans="1:43" ht="13.5" customHeight="1" hidden="1">
      <c r="A19" s="29"/>
      <c r="B19" s="87"/>
      <c r="C19" s="31"/>
      <c r="D19" s="31"/>
      <c r="E19" s="31"/>
      <c r="F19" s="31"/>
      <c r="G19" s="31"/>
      <c r="H19" s="31"/>
      <c r="I19" s="31"/>
      <c r="J19" s="31"/>
      <c r="K19" s="32"/>
      <c r="L19" s="31"/>
      <c r="M19" s="31"/>
      <c r="N19" s="31"/>
      <c r="O19" s="31"/>
      <c r="P19" s="31"/>
      <c r="Q19" s="30"/>
      <c r="R19" s="31"/>
      <c r="S19" s="31"/>
      <c r="T19" s="31"/>
      <c r="U19" s="32"/>
      <c r="V19" s="31"/>
      <c r="W19" s="32"/>
      <c r="X19" s="31"/>
      <c r="Y19" s="31"/>
      <c r="Z19" s="31"/>
      <c r="AA19" s="31"/>
      <c r="AB19" s="31"/>
      <c r="AC19" s="60"/>
      <c r="AD19" s="31"/>
      <c r="AE19" s="31"/>
      <c r="AF19" s="31"/>
      <c r="AG19" s="30"/>
      <c r="AH19" s="60"/>
      <c r="AI19" s="30">
        <f>AD19-AH19</f>
        <v>0</v>
      </c>
      <c r="AJ19" s="30"/>
      <c r="AK19" s="32"/>
      <c r="AL19" s="89"/>
      <c r="AM19" s="90"/>
      <c r="AN19" s="30" t="e">
        <f t="shared" si="3"/>
        <v>#DIV/0!</v>
      </c>
      <c r="AO19" s="90"/>
      <c r="AP19" s="56"/>
      <c r="AQ19" s="62">
        <f t="shared" si="4"/>
        <v>0</v>
      </c>
    </row>
    <row r="20" spans="1:43" ht="13.5" customHeight="1" hidden="1">
      <c r="A20" s="29"/>
      <c r="B20" s="87"/>
      <c r="C20" s="31"/>
      <c r="D20" s="31"/>
      <c r="E20" s="31"/>
      <c r="F20" s="31"/>
      <c r="G20" s="31"/>
      <c r="H20" s="31"/>
      <c r="I20" s="31"/>
      <c r="J20" s="31"/>
      <c r="K20" s="32"/>
      <c r="L20" s="31"/>
      <c r="M20" s="31"/>
      <c r="N20" s="31"/>
      <c r="O20" s="31"/>
      <c r="P20" s="31"/>
      <c r="Q20" s="30"/>
      <c r="R20" s="31"/>
      <c r="S20" s="31"/>
      <c r="T20" s="31"/>
      <c r="U20" s="32"/>
      <c r="V20" s="31"/>
      <c r="W20" s="32"/>
      <c r="X20" s="31"/>
      <c r="Y20" s="31"/>
      <c r="Z20" s="31"/>
      <c r="AA20" s="31"/>
      <c r="AB20" s="31"/>
      <c r="AC20" s="60"/>
      <c r="AD20" s="31"/>
      <c r="AE20" s="31"/>
      <c r="AF20" s="31"/>
      <c r="AG20" s="30"/>
      <c r="AH20" s="60"/>
      <c r="AI20" s="30">
        <f>AD20-AH20</f>
        <v>0</v>
      </c>
      <c r="AJ20" s="30"/>
      <c r="AK20" s="32"/>
      <c r="AL20" s="89"/>
      <c r="AM20" s="90"/>
      <c r="AN20" s="30" t="e">
        <f t="shared" si="3"/>
        <v>#DIV/0!</v>
      </c>
      <c r="AO20" s="90"/>
      <c r="AP20" s="56"/>
      <c r="AQ20" s="62">
        <f t="shared" si="4"/>
        <v>0</v>
      </c>
    </row>
    <row r="21" spans="1:43" ht="13.5" customHeight="1">
      <c r="A21" s="29"/>
      <c r="B21" s="87" t="s">
        <v>133</v>
      </c>
      <c r="C21" s="31"/>
      <c r="D21" s="31"/>
      <c r="E21" s="31"/>
      <c r="F21" s="31">
        <v>1000</v>
      </c>
      <c r="G21" s="31"/>
      <c r="H21" s="31"/>
      <c r="I21" s="31"/>
      <c r="J21" s="31"/>
      <c r="K21" s="32"/>
      <c r="L21" s="31"/>
      <c r="M21" s="31"/>
      <c r="N21" s="31"/>
      <c r="O21" s="31"/>
      <c r="P21" s="31"/>
      <c r="Q21" s="30"/>
      <c r="R21" s="31"/>
      <c r="S21" s="31"/>
      <c r="T21" s="31"/>
      <c r="U21" s="32"/>
      <c r="V21" s="31"/>
      <c r="W21" s="32"/>
      <c r="X21" s="31"/>
      <c r="Y21" s="31"/>
      <c r="Z21" s="31"/>
      <c r="AA21" s="31"/>
      <c r="AB21" s="31"/>
      <c r="AC21" s="60"/>
      <c r="AD21" s="31"/>
      <c r="AE21" s="31"/>
      <c r="AF21" s="31"/>
      <c r="AG21" s="30"/>
      <c r="AH21" s="60"/>
      <c r="AI21" s="30"/>
      <c r="AJ21" s="30"/>
      <c r="AK21" s="32"/>
      <c r="AL21" s="89"/>
      <c r="AM21" s="90"/>
      <c r="AN21" s="62"/>
      <c r="AO21" s="90"/>
      <c r="AP21" s="56"/>
      <c r="AQ21" s="62"/>
    </row>
    <row r="22" spans="1:43" ht="13.5" customHeight="1">
      <c r="A22" s="29"/>
      <c r="B22" s="87" t="s">
        <v>218</v>
      </c>
      <c r="C22" s="31"/>
      <c r="D22" s="31"/>
      <c r="E22" s="31"/>
      <c r="F22" s="31">
        <v>1600</v>
      </c>
      <c r="G22" s="31"/>
      <c r="H22" s="31"/>
      <c r="I22" s="31"/>
      <c r="J22" s="31"/>
      <c r="K22" s="32"/>
      <c r="L22" s="31"/>
      <c r="M22" s="31"/>
      <c r="N22" s="31"/>
      <c r="O22" s="31"/>
      <c r="P22" s="31"/>
      <c r="Q22" s="30"/>
      <c r="R22" s="31"/>
      <c r="S22" s="31"/>
      <c r="T22" s="31"/>
      <c r="U22" s="32"/>
      <c r="V22" s="31"/>
      <c r="W22" s="32"/>
      <c r="X22" s="31"/>
      <c r="Y22" s="31"/>
      <c r="Z22" s="31"/>
      <c r="AA22" s="31"/>
      <c r="AB22" s="31"/>
      <c r="AC22" s="60"/>
      <c r="AD22" s="31"/>
      <c r="AE22" s="31"/>
      <c r="AF22" s="31"/>
      <c r="AG22" s="30"/>
      <c r="AH22" s="60"/>
      <c r="AI22" s="30"/>
      <c r="AJ22" s="30"/>
      <c r="AK22" s="32"/>
      <c r="AL22" s="89"/>
      <c r="AM22" s="90"/>
      <c r="AN22" s="62"/>
      <c r="AO22" s="90"/>
      <c r="AP22" s="56"/>
      <c r="AQ22" s="62"/>
    </row>
    <row r="23" spans="1:43" ht="13.5" customHeight="1">
      <c r="A23" s="29"/>
      <c r="B23" s="87" t="s">
        <v>179</v>
      </c>
      <c r="C23" s="31"/>
      <c r="D23" s="31"/>
      <c r="E23" s="31"/>
      <c r="F23" s="31">
        <v>1100</v>
      </c>
      <c r="G23" s="31"/>
      <c r="H23" s="31"/>
      <c r="I23" s="31"/>
      <c r="J23" s="31"/>
      <c r="K23" s="32"/>
      <c r="L23" s="31"/>
      <c r="M23" s="31"/>
      <c r="N23" s="31"/>
      <c r="O23" s="31"/>
      <c r="P23" s="31"/>
      <c r="Q23" s="30"/>
      <c r="R23" s="31"/>
      <c r="S23" s="31"/>
      <c r="T23" s="31"/>
      <c r="U23" s="32"/>
      <c r="V23" s="31"/>
      <c r="W23" s="32"/>
      <c r="X23" s="31"/>
      <c r="Y23" s="31"/>
      <c r="Z23" s="31"/>
      <c r="AA23" s="31"/>
      <c r="AB23" s="31"/>
      <c r="AC23" s="60"/>
      <c r="AD23" s="31"/>
      <c r="AE23" s="31"/>
      <c r="AF23" s="31"/>
      <c r="AG23" s="30"/>
      <c r="AH23" s="60"/>
      <c r="AI23" s="30"/>
      <c r="AJ23" s="30"/>
      <c r="AK23" s="32"/>
      <c r="AL23" s="89"/>
      <c r="AM23" s="90"/>
      <c r="AN23" s="62"/>
      <c r="AO23" s="90"/>
      <c r="AP23" s="56"/>
      <c r="AQ23" s="62"/>
    </row>
    <row r="24" spans="1:43" ht="13.5" customHeight="1" hidden="1">
      <c r="A24" s="29"/>
      <c r="B24" s="87"/>
      <c r="C24" s="31"/>
      <c r="D24" s="31"/>
      <c r="E24" s="31"/>
      <c r="F24" s="31"/>
      <c r="G24" s="31"/>
      <c r="H24" s="31"/>
      <c r="I24" s="31"/>
      <c r="J24" s="31"/>
      <c r="K24" s="32"/>
      <c r="L24" s="31"/>
      <c r="M24" s="31"/>
      <c r="N24" s="31"/>
      <c r="O24" s="31"/>
      <c r="P24" s="31"/>
      <c r="Q24" s="30"/>
      <c r="R24" s="31"/>
      <c r="S24" s="31"/>
      <c r="T24" s="31"/>
      <c r="U24" s="32"/>
      <c r="V24" s="31"/>
      <c r="W24" s="32"/>
      <c r="X24" s="31"/>
      <c r="Y24" s="31"/>
      <c r="Z24" s="31"/>
      <c r="AA24" s="31"/>
      <c r="AB24" s="31"/>
      <c r="AC24" s="60"/>
      <c r="AD24" s="31"/>
      <c r="AE24" s="31"/>
      <c r="AF24" s="31"/>
      <c r="AG24" s="30"/>
      <c r="AH24" s="60"/>
      <c r="AI24" s="30"/>
      <c r="AJ24" s="30"/>
      <c r="AK24" s="32"/>
      <c r="AL24" s="89"/>
      <c r="AM24" s="90"/>
      <c r="AN24" s="30" t="e">
        <f t="shared" si="3"/>
        <v>#DIV/0!</v>
      </c>
      <c r="AO24" s="75"/>
      <c r="AP24" s="57"/>
      <c r="AQ24" s="30">
        <f aca="true" t="shared" si="5" ref="AQ24:AQ31">F24-G24</f>
        <v>0</v>
      </c>
    </row>
    <row r="25" spans="1:43" ht="13.5" customHeight="1" hidden="1">
      <c r="A25" s="29"/>
      <c r="B25" s="87"/>
      <c r="C25" s="31"/>
      <c r="D25" s="31"/>
      <c r="E25" s="31"/>
      <c r="F25" s="31"/>
      <c r="G25" s="31"/>
      <c r="H25" s="31"/>
      <c r="I25" s="31"/>
      <c r="J25" s="31"/>
      <c r="K25" s="32"/>
      <c r="L25" s="31"/>
      <c r="M25" s="31"/>
      <c r="N25" s="31"/>
      <c r="O25" s="31"/>
      <c r="P25" s="31"/>
      <c r="Q25" s="30"/>
      <c r="R25" s="31"/>
      <c r="S25" s="31"/>
      <c r="T25" s="31"/>
      <c r="U25" s="32"/>
      <c r="V25" s="31"/>
      <c r="W25" s="32"/>
      <c r="X25" s="31"/>
      <c r="Y25" s="31"/>
      <c r="Z25" s="31"/>
      <c r="AA25" s="31"/>
      <c r="AB25" s="31"/>
      <c r="AC25" s="60"/>
      <c r="AD25" s="31"/>
      <c r="AE25" s="31"/>
      <c r="AF25" s="31"/>
      <c r="AG25" s="30"/>
      <c r="AH25" s="60"/>
      <c r="AI25" s="30"/>
      <c r="AJ25" s="30"/>
      <c r="AK25" s="32"/>
      <c r="AL25" s="89"/>
      <c r="AM25" s="90"/>
      <c r="AN25" s="30" t="e">
        <f t="shared" si="3"/>
        <v>#DIV/0!</v>
      </c>
      <c r="AO25" s="75"/>
      <c r="AP25" s="57"/>
      <c r="AQ25" s="30">
        <f t="shared" si="5"/>
        <v>0</v>
      </c>
    </row>
    <row r="26" spans="1:43" ht="13.5" customHeight="1" hidden="1">
      <c r="A26" s="29"/>
      <c r="B26" s="87"/>
      <c r="C26" s="31"/>
      <c r="D26" s="31"/>
      <c r="E26" s="31"/>
      <c r="F26" s="31"/>
      <c r="G26" s="31"/>
      <c r="H26" s="31"/>
      <c r="I26" s="31"/>
      <c r="J26" s="31"/>
      <c r="K26" s="32"/>
      <c r="L26" s="31"/>
      <c r="M26" s="31"/>
      <c r="N26" s="31"/>
      <c r="O26" s="31"/>
      <c r="P26" s="31"/>
      <c r="Q26" s="30"/>
      <c r="R26" s="31"/>
      <c r="S26" s="31"/>
      <c r="T26" s="31"/>
      <c r="U26" s="32"/>
      <c r="V26" s="31"/>
      <c r="W26" s="32"/>
      <c r="X26" s="31"/>
      <c r="Y26" s="31"/>
      <c r="Z26" s="31"/>
      <c r="AA26" s="31"/>
      <c r="AB26" s="31"/>
      <c r="AC26" s="60"/>
      <c r="AD26" s="31"/>
      <c r="AE26" s="31"/>
      <c r="AF26" s="31"/>
      <c r="AG26" s="30"/>
      <c r="AH26" s="60"/>
      <c r="AI26" s="30"/>
      <c r="AJ26" s="30"/>
      <c r="AK26" s="32"/>
      <c r="AL26" s="89"/>
      <c r="AM26" s="90"/>
      <c r="AN26" s="30" t="e">
        <f t="shared" si="3"/>
        <v>#DIV/0!</v>
      </c>
      <c r="AO26" s="75"/>
      <c r="AP26" s="57"/>
      <c r="AQ26" s="30">
        <f t="shared" si="5"/>
        <v>0</v>
      </c>
    </row>
    <row r="27" spans="1:43" ht="13.5" customHeight="1" hidden="1">
      <c r="A27" s="29"/>
      <c r="B27" s="87"/>
      <c r="C27" s="31"/>
      <c r="D27" s="31"/>
      <c r="E27" s="31"/>
      <c r="F27" s="31"/>
      <c r="G27" s="31"/>
      <c r="H27" s="31"/>
      <c r="I27" s="31"/>
      <c r="J27" s="31"/>
      <c r="K27" s="32"/>
      <c r="L27" s="31"/>
      <c r="M27" s="31"/>
      <c r="N27" s="31"/>
      <c r="O27" s="31"/>
      <c r="P27" s="31"/>
      <c r="Q27" s="30"/>
      <c r="R27" s="31"/>
      <c r="S27" s="31"/>
      <c r="T27" s="31"/>
      <c r="U27" s="32"/>
      <c r="V27" s="31"/>
      <c r="W27" s="32"/>
      <c r="X27" s="31"/>
      <c r="Y27" s="31"/>
      <c r="Z27" s="31"/>
      <c r="AA27" s="31"/>
      <c r="AB27" s="31"/>
      <c r="AC27" s="60"/>
      <c r="AD27" s="31"/>
      <c r="AE27" s="31"/>
      <c r="AF27" s="31"/>
      <c r="AG27" s="30"/>
      <c r="AH27" s="60"/>
      <c r="AI27" s="30"/>
      <c r="AJ27" s="30"/>
      <c r="AK27" s="32"/>
      <c r="AL27" s="89"/>
      <c r="AM27" s="90"/>
      <c r="AN27" s="30" t="e">
        <f t="shared" si="3"/>
        <v>#DIV/0!</v>
      </c>
      <c r="AO27" s="75"/>
      <c r="AP27" s="57"/>
      <c r="AQ27" s="30">
        <f t="shared" si="5"/>
        <v>0</v>
      </c>
    </row>
    <row r="28" spans="1:43" ht="13.5" customHeight="1" hidden="1">
      <c r="A28" s="29"/>
      <c r="B28" s="87"/>
      <c r="C28" s="31"/>
      <c r="D28" s="31"/>
      <c r="E28" s="31"/>
      <c r="F28" s="31"/>
      <c r="G28" s="31"/>
      <c r="H28" s="31"/>
      <c r="I28" s="31"/>
      <c r="J28" s="31"/>
      <c r="K28" s="32"/>
      <c r="L28" s="31"/>
      <c r="M28" s="31"/>
      <c r="N28" s="31"/>
      <c r="O28" s="31"/>
      <c r="P28" s="31"/>
      <c r="Q28" s="30"/>
      <c r="R28" s="31"/>
      <c r="S28" s="31"/>
      <c r="T28" s="31"/>
      <c r="U28" s="32"/>
      <c r="V28" s="31"/>
      <c r="W28" s="32"/>
      <c r="X28" s="31"/>
      <c r="Y28" s="31"/>
      <c r="Z28" s="31"/>
      <c r="AA28" s="31"/>
      <c r="AB28" s="31"/>
      <c r="AC28" s="60"/>
      <c r="AD28" s="31"/>
      <c r="AE28" s="31"/>
      <c r="AF28" s="31"/>
      <c r="AG28" s="30"/>
      <c r="AH28" s="60"/>
      <c r="AI28" s="30"/>
      <c r="AJ28" s="30"/>
      <c r="AK28" s="32"/>
      <c r="AL28" s="89"/>
      <c r="AM28" s="90"/>
      <c r="AN28" s="30" t="e">
        <f t="shared" si="3"/>
        <v>#DIV/0!</v>
      </c>
      <c r="AO28" s="75"/>
      <c r="AP28" s="57"/>
      <c r="AQ28" s="30">
        <f t="shared" si="5"/>
        <v>0</v>
      </c>
    </row>
    <row r="29" spans="1:43" ht="13.5" customHeight="1" hidden="1">
      <c r="A29" s="29"/>
      <c r="B29" s="87"/>
      <c r="C29" s="31"/>
      <c r="D29" s="31"/>
      <c r="E29" s="31"/>
      <c r="F29" s="31"/>
      <c r="G29" s="31"/>
      <c r="H29" s="31"/>
      <c r="I29" s="31"/>
      <c r="J29" s="31"/>
      <c r="K29" s="32"/>
      <c r="L29" s="31"/>
      <c r="M29" s="31"/>
      <c r="N29" s="31"/>
      <c r="O29" s="31"/>
      <c r="P29" s="31"/>
      <c r="Q29" s="30"/>
      <c r="R29" s="31"/>
      <c r="S29" s="31"/>
      <c r="T29" s="31"/>
      <c r="U29" s="32"/>
      <c r="V29" s="31"/>
      <c r="W29" s="32"/>
      <c r="X29" s="31"/>
      <c r="Y29" s="31"/>
      <c r="Z29" s="31"/>
      <c r="AA29" s="31"/>
      <c r="AB29" s="31"/>
      <c r="AC29" s="60"/>
      <c r="AD29" s="31"/>
      <c r="AE29" s="31"/>
      <c r="AF29" s="31"/>
      <c r="AG29" s="30"/>
      <c r="AH29" s="60"/>
      <c r="AI29" s="30"/>
      <c r="AJ29" s="30"/>
      <c r="AK29" s="32"/>
      <c r="AL29" s="89"/>
      <c r="AM29" s="90"/>
      <c r="AN29" s="30" t="e">
        <f t="shared" si="3"/>
        <v>#DIV/0!</v>
      </c>
      <c r="AO29" s="75"/>
      <c r="AP29" s="57"/>
      <c r="AQ29" s="30">
        <f t="shared" si="5"/>
        <v>0</v>
      </c>
    </row>
    <row r="30" spans="1:43" ht="13.5" customHeight="1" hidden="1">
      <c r="A30" s="29"/>
      <c r="B30" s="87"/>
      <c r="C30" s="31"/>
      <c r="D30" s="31"/>
      <c r="E30" s="31"/>
      <c r="F30" s="31"/>
      <c r="G30" s="31"/>
      <c r="H30" s="31"/>
      <c r="I30" s="31"/>
      <c r="J30" s="31"/>
      <c r="K30" s="32"/>
      <c r="L30" s="31"/>
      <c r="M30" s="31"/>
      <c r="N30" s="31"/>
      <c r="O30" s="31"/>
      <c r="P30" s="31"/>
      <c r="Q30" s="30"/>
      <c r="R30" s="31"/>
      <c r="S30" s="31"/>
      <c r="T30" s="31"/>
      <c r="U30" s="32"/>
      <c r="V30" s="31"/>
      <c r="W30" s="32"/>
      <c r="X30" s="31"/>
      <c r="Y30" s="31"/>
      <c r="Z30" s="31"/>
      <c r="AA30" s="31"/>
      <c r="AB30" s="31"/>
      <c r="AC30" s="60"/>
      <c r="AD30" s="31"/>
      <c r="AE30" s="31"/>
      <c r="AF30" s="31"/>
      <c r="AG30" s="30"/>
      <c r="AH30" s="60"/>
      <c r="AI30" s="30"/>
      <c r="AJ30" s="30"/>
      <c r="AK30" s="32"/>
      <c r="AL30" s="89"/>
      <c r="AM30" s="90"/>
      <c r="AN30" s="30" t="e">
        <f t="shared" si="3"/>
        <v>#DIV/0!</v>
      </c>
      <c r="AO30" s="75"/>
      <c r="AP30" s="57"/>
      <c r="AQ30" s="30">
        <f t="shared" si="5"/>
        <v>0</v>
      </c>
    </row>
    <row r="31" spans="1:43" ht="13.5" customHeight="1" hidden="1">
      <c r="A31" s="29"/>
      <c r="B31" s="87"/>
      <c r="C31" s="31"/>
      <c r="D31" s="31"/>
      <c r="E31" s="31"/>
      <c r="F31" s="31"/>
      <c r="G31" s="31"/>
      <c r="H31" s="31"/>
      <c r="I31" s="31"/>
      <c r="J31" s="31"/>
      <c r="K31" s="32"/>
      <c r="L31" s="31"/>
      <c r="M31" s="31"/>
      <c r="N31" s="31"/>
      <c r="O31" s="31"/>
      <c r="P31" s="31"/>
      <c r="Q31" s="30"/>
      <c r="R31" s="31"/>
      <c r="S31" s="31"/>
      <c r="T31" s="31"/>
      <c r="U31" s="32"/>
      <c r="V31" s="31"/>
      <c r="W31" s="32"/>
      <c r="X31" s="31"/>
      <c r="Y31" s="31"/>
      <c r="Z31" s="31"/>
      <c r="AA31" s="31"/>
      <c r="AB31" s="31"/>
      <c r="AC31" s="60"/>
      <c r="AD31" s="31"/>
      <c r="AE31" s="31"/>
      <c r="AF31" s="31"/>
      <c r="AG31" s="30"/>
      <c r="AH31" s="60"/>
      <c r="AI31" s="30"/>
      <c r="AJ31" s="30"/>
      <c r="AK31" s="32"/>
      <c r="AL31" s="89"/>
      <c r="AM31" s="90"/>
      <c r="AN31" s="30" t="e">
        <f t="shared" si="3"/>
        <v>#DIV/0!</v>
      </c>
      <c r="AO31" s="75"/>
      <c r="AP31" s="57"/>
      <c r="AQ31" s="30">
        <f t="shared" si="5"/>
        <v>0</v>
      </c>
    </row>
    <row r="32" spans="1:43" ht="12.75">
      <c r="A32" s="49" t="s">
        <v>4</v>
      </c>
      <c r="B32" s="49" t="s">
        <v>125</v>
      </c>
      <c r="C32" s="30"/>
      <c r="D32" s="30"/>
      <c r="E32" s="30">
        <f>E33+E34+E35</f>
        <v>23170</v>
      </c>
      <c r="F32" s="30">
        <f>F33+F34+F35</f>
        <v>28470</v>
      </c>
      <c r="G32" s="30">
        <f>G33+G34+G35</f>
        <v>22863</v>
      </c>
      <c r="H32" s="30">
        <f>H33+H34+H35</f>
        <v>18200</v>
      </c>
      <c r="I32" s="30">
        <f>I33+I34+I35</f>
        <v>18400</v>
      </c>
      <c r="J32" s="30"/>
      <c r="K32" s="30"/>
      <c r="L32" s="49"/>
      <c r="M32" s="49"/>
      <c r="N32" s="49"/>
      <c r="O32" s="30"/>
      <c r="P32" s="30">
        <f>P33+P34+P35</f>
        <v>18400</v>
      </c>
      <c r="Q32" s="30">
        <f aca="true" t="shared" si="6" ref="Q32:Q38">I32-H32</f>
        <v>200</v>
      </c>
      <c r="R32" s="30">
        <f>R33+R34+R35</f>
        <v>19870</v>
      </c>
      <c r="S32" s="30">
        <f>S33+S34+S35</f>
        <v>12908.650000000001</v>
      </c>
      <c r="T32" s="30">
        <f>T33+T34+T35</f>
        <v>13391.83</v>
      </c>
      <c r="U32" s="30"/>
      <c r="V32" s="30"/>
      <c r="W32" s="30"/>
      <c r="X32" s="30"/>
      <c r="Y32" s="49"/>
      <c r="Z32" s="49"/>
      <c r="AA32" s="49"/>
      <c r="AB32" s="30"/>
      <c r="AC32" s="30"/>
      <c r="AD32" s="30"/>
      <c r="AE32" s="30"/>
      <c r="AF32" s="30"/>
      <c r="AG32" s="30"/>
      <c r="AH32" s="30">
        <f>AH33+AH34+AH35</f>
        <v>22791.100000000002</v>
      </c>
      <c r="AI32" s="30">
        <f aca="true" t="shared" si="7" ref="AI32:AI38">AD32-AH32</f>
        <v>-22791.100000000002</v>
      </c>
      <c r="AJ32" s="30">
        <f aca="true" t="shared" si="8" ref="AJ32:AJ38">R32-AH32</f>
        <v>-2921.100000000002</v>
      </c>
      <c r="AK32" s="30"/>
      <c r="AL32" s="84"/>
      <c r="AM32" s="74"/>
      <c r="AN32" s="30">
        <f t="shared" si="3"/>
        <v>99.68551808599047</v>
      </c>
      <c r="AO32" s="74"/>
      <c r="AP32" s="51"/>
      <c r="AQ32" s="30">
        <v>24.52</v>
      </c>
    </row>
    <row r="33" spans="1:43" ht="12.75">
      <c r="A33" s="29" t="s">
        <v>6</v>
      </c>
      <c r="B33" s="29" t="s">
        <v>30</v>
      </c>
      <c r="C33" s="31"/>
      <c r="D33" s="31"/>
      <c r="E33" s="31">
        <v>4000</v>
      </c>
      <c r="F33" s="31">
        <v>4290</v>
      </c>
      <c r="G33" s="31">
        <v>4090</v>
      </c>
      <c r="H33" s="31">
        <v>4000</v>
      </c>
      <c r="I33" s="31">
        <v>4000</v>
      </c>
      <c r="J33" s="31"/>
      <c r="K33" s="32"/>
      <c r="L33" s="29"/>
      <c r="M33" s="29"/>
      <c r="N33" s="29"/>
      <c r="O33" s="31"/>
      <c r="P33" s="31">
        <v>4000</v>
      </c>
      <c r="Q33" s="54">
        <f t="shared" si="6"/>
        <v>0</v>
      </c>
      <c r="R33" s="31">
        <v>4000</v>
      </c>
      <c r="S33" s="31">
        <v>2063.02</v>
      </c>
      <c r="T33" s="31">
        <v>2534.39</v>
      </c>
      <c r="U33" s="32"/>
      <c r="V33" s="31"/>
      <c r="W33" s="32"/>
      <c r="X33" s="31"/>
      <c r="Y33" s="29"/>
      <c r="Z33" s="29"/>
      <c r="AA33" s="29"/>
      <c r="AB33" s="31"/>
      <c r="AC33" s="60"/>
      <c r="AD33" s="31"/>
      <c r="AE33" s="31"/>
      <c r="AF33" s="31"/>
      <c r="AG33" s="54"/>
      <c r="AH33" s="31">
        <v>4083.98</v>
      </c>
      <c r="AI33" s="54">
        <f t="shared" si="7"/>
        <v>-4083.98</v>
      </c>
      <c r="AJ33" s="54">
        <f t="shared" si="8"/>
        <v>-83.98000000000002</v>
      </c>
      <c r="AK33" s="54"/>
      <c r="AL33" s="85"/>
      <c r="AM33" s="86"/>
      <c r="AN33" s="32">
        <f t="shared" si="3"/>
        <v>99.85281173594132</v>
      </c>
      <c r="AO33" s="90"/>
      <c r="AP33" s="56"/>
      <c r="AQ33" s="62"/>
    </row>
    <row r="34" spans="1:43" ht="12.75">
      <c r="A34" s="29" t="s">
        <v>8</v>
      </c>
      <c r="B34" s="29" t="s">
        <v>110</v>
      </c>
      <c r="C34" s="31"/>
      <c r="D34" s="31"/>
      <c r="E34" s="31">
        <v>19000</v>
      </c>
      <c r="F34" s="31">
        <v>24000</v>
      </c>
      <c r="G34" s="31">
        <v>18603</v>
      </c>
      <c r="H34" s="31">
        <v>14000</v>
      </c>
      <c r="I34" s="31">
        <v>14200</v>
      </c>
      <c r="J34" s="31"/>
      <c r="K34" s="32"/>
      <c r="L34" s="29"/>
      <c r="M34" s="29"/>
      <c r="N34" s="29"/>
      <c r="O34" s="31"/>
      <c r="P34" s="31">
        <v>14200</v>
      </c>
      <c r="Q34" s="54">
        <f t="shared" si="6"/>
        <v>200</v>
      </c>
      <c r="R34" s="31">
        <v>15700</v>
      </c>
      <c r="S34" s="31">
        <v>10778.7</v>
      </c>
      <c r="T34" s="31">
        <v>10778.7</v>
      </c>
      <c r="U34" s="32"/>
      <c r="V34" s="31"/>
      <c r="W34" s="32"/>
      <c r="X34" s="31"/>
      <c r="Y34" s="29"/>
      <c r="Z34" s="29"/>
      <c r="AA34" s="29"/>
      <c r="AB34" s="31"/>
      <c r="AC34" s="60"/>
      <c r="AD34" s="31"/>
      <c r="AE34" s="31"/>
      <c r="AF34" s="31"/>
      <c r="AG34" s="54"/>
      <c r="AH34" s="31">
        <v>18538.06</v>
      </c>
      <c r="AI34" s="54">
        <f t="shared" si="7"/>
        <v>-18538.06</v>
      </c>
      <c r="AJ34" s="54">
        <f t="shared" si="8"/>
        <v>-2838.0600000000013</v>
      </c>
      <c r="AK34" s="54"/>
      <c r="AL34" s="85"/>
      <c r="AM34" s="86"/>
      <c r="AN34" s="32">
        <f t="shared" si="3"/>
        <v>99.65091651884106</v>
      </c>
      <c r="AO34" s="90"/>
      <c r="AP34" s="56"/>
      <c r="AQ34" s="62"/>
    </row>
    <row r="35" spans="1:43" ht="12.75">
      <c r="A35" s="29" t="s">
        <v>10</v>
      </c>
      <c r="B35" s="29" t="s">
        <v>52</v>
      </c>
      <c r="C35" s="31"/>
      <c r="D35" s="31"/>
      <c r="E35" s="31">
        <v>170</v>
      </c>
      <c r="F35" s="31">
        <v>180</v>
      </c>
      <c r="G35" s="31">
        <v>170</v>
      </c>
      <c r="H35" s="31">
        <v>200</v>
      </c>
      <c r="I35" s="31">
        <v>200</v>
      </c>
      <c r="J35" s="31"/>
      <c r="K35" s="32"/>
      <c r="L35" s="29"/>
      <c r="M35" s="29"/>
      <c r="N35" s="29"/>
      <c r="O35" s="31"/>
      <c r="P35" s="31">
        <v>200</v>
      </c>
      <c r="Q35" s="54">
        <f t="shared" si="6"/>
        <v>0</v>
      </c>
      <c r="R35" s="31">
        <v>170</v>
      </c>
      <c r="S35" s="31">
        <v>66.93</v>
      </c>
      <c r="T35" s="31">
        <v>78.74</v>
      </c>
      <c r="U35" s="32"/>
      <c r="V35" s="29"/>
      <c r="W35" s="32"/>
      <c r="X35" s="31"/>
      <c r="Y35" s="29"/>
      <c r="Z35" s="29"/>
      <c r="AA35" s="29"/>
      <c r="AB35" s="31"/>
      <c r="AC35" s="60"/>
      <c r="AD35" s="31"/>
      <c r="AE35" s="31"/>
      <c r="AF35" s="31"/>
      <c r="AG35" s="54"/>
      <c r="AH35" s="31">
        <v>169.06</v>
      </c>
      <c r="AI35" s="54">
        <f t="shared" si="7"/>
        <v>-169.06</v>
      </c>
      <c r="AJ35" s="54">
        <f t="shared" si="8"/>
        <v>0.9399999999999977</v>
      </c>
      <c r="AK35" s="54"/>
      <c r="AL35" s="85"/>
      <c r="AM35" s="86"/>
      <c r="AN35" s="32">
        <f t="shared" si="3"/>
        <v>99.44705882352942</v>
      </c>
      <c r="AO35" s="90"/>
      <c r="AP35" s="56"/>
      <c r="AQ35" s="62"/>
    </row>
    <row r="36" spans="1:43" ht="12.75">
      <c r="A36" s="49" t="s">
        <v>5</v>
      </c>
      <c r="B36" s="49" t="s">
        <v>126</v>
      </c>
      <c r="C36" s="30"/>
      <c r="D36" s="30"/>
      <c r="E36" s="30">
        <f>E37+E41+E42+E45</f>
        <v>3310</v>
      </c>
      <c r="F36" s="30">
        <f>F37+F41+F42+F45</f>
        <v>9010</v>
      </c>
      <c r="G36" s="30">
        <f>G37+G41+G42+G45</f>
        <v>9355</v>
      </c>
      <c r="H36" s="30">
        <f>H37+H41+H42+H45</f>
        <v>3810</v>
      </c>
      <c r="I36" s="30">
        <f>I37+I41+I42+I45</f>
        <v>3810</v>
      </c>
      <c r="J36" s="30"/>
      <c r="K36" s="30"/>
      <c r="L36" s="30"/>
      <c r="M36" s="30"/>
      <c r="N36" s="49"/>
      <c r="O36" s="30"/>
      <c r="P36" s="30">
        <f>P37+P41+P42+P45</f>
        <v>3810</v>
      </c>
      <c r="Q36" s="30">
        <f t="shared" si="6"/>
        <v>0</v>
      </c>
      <c r="R36" s="30">
        <f>R37+R41+R42+R45</f>
        <v>3810</v>
      </c>
      <c r="S36" s="30">
        <f>S37+S41+S42+S45</f>
        <v>1799.5</v>
      </c>
      <c r="T36" s="30">
        <f>T37+T41+T42+T45</f>
        <v>1799.5</v>
      </c>
      <c r="U36" s="30"/>
      <c r="V36" s="92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>
        <f>AH37+AH41+AH42+AH45</f>
        <v>9289.29</v>
      </c>
      <c r="AI36" s="30">
        <f t="shared" si="7"/>
        <v>-9289.29</v>
      </c>
      <c r="AJ36" s="30">
        <f t="shared" si="8"/>
        <v>-5479.290000000001</v>
      </c>
      <c r="AK36" s="30"/>
      <c r="AL36" s="84"/>
      <c r="AM36" s="74"/>
      <c r="AN36" s="30">
        <f t="shared" si="3"/>
        <v>99.297594869054</v>
      </c>
      <c r="AO36" s="74"/>
      <c r="AP36" s="51"/>
      <c r="AQ36" s="30">
        <v>-3.69</v>
      </c>
    </row>
    <row r="37" spans="1:43" ht="11.25" customHeight="1">
      <c r="A37" s="29" t="s">
        <v>6</v>
      </c>
      <c r="B37" s="29" t="s">
        <v>143</v>
      </c>
      <c r="C37" s="31"/>
      <c r="D37" s="31"/>
      <c r="E37" s="31">
        <f>E39+E40</f>
        <v>1500</v>
      </c>
      <c r="F37" s="31">
        <v>600</v>
      </c>
      <c r="G37" s="31">
        <v>305</v>
      </c>
      <c r="H37" s="31">
        <v>2000</v>
      </c>
      <c r="I37" s="31">
        <v>2000</v>
      </c>
      <c r="J37" s="31"/>
      <c r="K37" s="32"/>
      <c r="L37" s="29"/>
      <c r="M37" s="31"/>
      <c r="N37" s="29"/>
      <c r="O37" s="31"/>
      <c r="P37" s="31">
        <v>2000</v>
      </c>
      <c r="Q37" s="54">
        <f t="shared" si="6"/>
        <v>0</v>
      </c>
      <c r="R37" s="31">
        <v>2000</v>
      </c>
      <c r="S37" s="31">
        <v>1067.5</v>
      </c>
      <c r="T37" s="31">
        <v>1067.5</v>
      </c>
      <c r="U37" s="32"/>
      <c r="V37" s="29"/>
      <c r="W37" s="32"/>
      <c r="X37" s="31"/>
      <c r="Y37" s="29"/>
      <c r="Z37" s="29"/>
      <c r="AA37" s="29"/>
      <c r="AB37" s="31"/>
      <c r="AC37" s="60"/>
      <c r="AD37" s="31"/>
      <c r="AE37" s="31"/>
      <c r="AF37" s="31"/>
      <c r="AG37" s="54"/>
      <c r="AH37" s="31">
        <v>305</v>
      </c>
      <c r="AI37" s="54">
        <f t="shared" si="7"/>
        <v>-305</v>
      </c>
      <c r="AJ37" s="54">
        <f t="shared" si="8"/>
        <v>1695</v>
      </c>
      <c r="AK37" s="54"/>
      <c r="AL37" s="85"/>
      <c r="AM37" s="86"/>
      <c r="AN37" s="32">
        <f t="shared" si="3"/>
        <v>100</v>
      </c>
      <c r="AO37" s="90"/>
      <c r="AP37" s="56"/>
      <c r="AQ37" s="62"/>
    </row>
    <row r="38" spans="1:43" ht="12.75" hidden="1">
      <c r="A38" s="29" t="s">
        <v>8</v>
      </c>
      <c r="B38" s="29" t="s">
        <v>53</v>
      </c>
      <c r="C38" s="31"/>
      <c r="D38" s="31"/>
      <c r="E38" s="31"/>
      <c r="F38" s="31"/>
      <c r="G38" s="31"/>
      <c r="H38" s="31"/>
      <c r="I38" s="31"/>
      <c r="J38" s="31"/>
      <c r="K38" s="32"/>
      <c r="L38" s="31"/>
      <c r="M38" s="31"/>
      <c r="N38" s="31"/>
      <c r="O38" s="31"/>
      <c r="P38" s="31"/>
      <c r="Q38" s="54">
        <f t="shared" si="6"/>
        <v>0</v>
      </c>
      <c r="R38" s="31"/>
      <c r="S38" s="31"/>
      <c r="T38" s="31"/>
      <c r="U38" s="32"/>
      <c r="V38" s="31"/>
      <c r="W38" s="32"/>
      <c r="X38" s="31"/>
      <c r="Y38" s="31"/>
      <c r="Z38" s="31"/>
      <c r="AA38" s="31"/>
      <c r="AB38" s="31"/>
      <c r="AC38" s="60"/>
      <c r="AD38" s="31"/>
      <c r="AE38" s="31"/>
      <c r="AF38" s="31"/>
      <c r="AG38" s="54"/>
      <c r="AH38" s="31"/>
      <c r="AI38" s="54">
        <f t="shared" si="7"/>
        <v>0</v>
      </c>
      <c r="AJ38" s="54">
        <f t="shared" si="8"/>
        <v>0</v>
      </c>
      <c r="AK38" s="54"/>
      <c r="AL38" s="85"/>
      <c r="AM38" s="86"/>
      <c r="AN38" s="32" t="e">
        <f t="shared" si="3"/>
        <v>#DIV/0!</v>
      </c>
      <c r="AO38" s="90"/>
      <c r="AP38" s="56"/>
      <c r="AQ38" s="62"/>
    </row>
    <row r="39" spans="1:43" ht="12.75" hidden="1">
      <c r="A39" s="29"/>
      <c r="B39" s="87" t="s">
        <v>109</v>
      </c>
      <c r="C39" s="91"/>
      <c r="D39" s="91"/>
      <c r="E39" s="91">
        <v>1000</v>
      </c>
      <c r="F39" s="91"/>
      <c r="G39" s="91">
        <v>1000</v>
      </c>
      <c r="H39" s="31"/>
      <c r="I39" s="31"/>
      <c r="J39" s="31"/>
      <c r="K39" s="32"/>
      <c r="L39" s="31"/>
      <c r="M39" s="31"/>
      <c r="N39" s="31"/>
      <c r="O39" s="31"/>
      <c r="P39" s="31"/>
      <c r="Q39" s="54"/>
      <c r="R39" s="31"/>
      <c r="S39" s="31"/>
      <c r="T39" s="31"/>
      <c r="U39" s="32"/>
      <c r="V39" s="31"/>
      <c r="W39" s="32"/>
      <c r="X39" s="31"/>
      <c r="Y39" s="31"/>
      <c r="Z39" s="31"/>
      <c r="AA39" s="31"/>
      <c r="AB39" s="31"/>
      <c r="AC39" s="60"/>
      <c r="AD39" s="91"/>
      <c r="AE39" s="91"/>
      <c r="AF39" s="91"/>
      <c r="AG39" s="54"/>
      <c r="AH39" s="31"/>
      <c r="AI39" s="54"/>
      <c r="AJ39" s="54"/>
      <c r="AK39" s="54"/>
      <c r="AL39" s="85"/>
      <c r="AM39" s="86"/>
      <c r="AN39" s="32">
        <f t="shared" si="3"/>
        <v>0</v>
      </c>
      <c r="AO39" s="90"/>
      <c r="AP39" s="56"/>
      <c r="AQ39" s="62"/>
    </row>
    <row r="40" spans="1:43" ht="12.75" hidden="1">
      <c r="A40" s="29"/>
      <c r="B40" s="87" t="s">
        <v>95</v>
      </c>
      <c r="C40" s="91"/>
      <c r="D40" s="91"/>
      <c r="E40" s="91">
        <v>500</v>
      </c>
      <c r="F40" s="91"/>
      <c r="G40" s="91">
        <v>500</v>
      </c>
      <c r="H40" s="31"/>
      <c r="I40" s="31"/>
      <c r="J40" s="31"/>
      <c r="K40" s="32"/>
      <c r="L40" s="31"/>
      <c r="M40" s="31"/>
      <c r="N40" s="31"/>
      <c r="O40" s="31"/>
      <c r="P40" s="31"/>
      <c r="Q40" s="54"/>
      <c r="R40" s="31"/>
      <c r="S40" s="31"/>
      <c r="T40" s="31"/>
      <c r="U40" s="32"/>
      <c r="V40" s="31"/>
      <c r="W40" s="32"/>
      <c r="X40" s="31"/>
      <c r="Y40" s="31"/>
      <c r="Z40" s="31"/>
      <c r="AA40" s="31"/>
      <c r="AB40" s="31"/>
      <c r="AC40" s="60"/>
      <c r="AD40" s="91"/>
      <c r="AE40" s="91"/>
      <c r="AF40" s="91"/>
      <c r="AG40" s="54"/>
      <c r="AH40" s="31"/>
      <c r="AI40" s="54"/>
      <c r="AJ40" s="54"/>
      <c r="AK40" s="54"/>
      <c r="AL40" s="85"/>
      <c r="AM40" s="86"/>
      <c r="AN40" s="32">
        <f t="shared" si="3"/>
        <v>0</v>
      </c>
      <c r="AO40" s="90"/>
      <c r="AP40" s="56"/>
      <c r="AQ40" s="62"/>
    </row>
    <row r="41" spans="1:43" ht="12.75">
      <c r="A41" s="29" t="s">
        <v>8</v>
      </c>
      <c r="B41" s="29" t="s">
        <v>134</v>
      </c>
      <c r="C41" s="31"/>
      <c r="D41" s="31"/>
      <c r="E41" s="31">
        <v>680</v>
      </c>
      <c r="F41" s="31">
        <v>1200</v>
      </c>
      <c r="G41" s="31">
        <v>895</v>
      </c>
      <c r="H41" s="31">
        <v>680</v>
      </c>
      <c r="I41" s="31">
        <v>680</v>
      </c>
      <c r="J41" s="31"/>
      <c r="K41" s="32"/>
      <c r="L41" s="31"/>
      <c r="M41" s="31"/>
      <c r="N41" s="31"/>
      <c r="O41" s="31"/>
      <c r="P41" s="31">
        <v>680</v>
      </c>
      <c r="Q41" s="54">
        <f>I41-H41</f>
        <v>0</v>
      </c>
      <c r="R41" s="31">
        <v>680</v>
      </c>
      <c r="S41" s="31">
        <v>512.4</v>
      </c>
      <c r="T41" s="31">
        <v>512.4</v>
      </c>
      <c r="U41" s="32"/>
      <c r="V41" s="31"/>
      <c r="W41" s="32"/>
      <c r="X41" s="31"/>
      <c r="Y41" s="31"/>
      <c r="Z41" s="31"/>
      <c r="AA41" s="31"/>
      <c r="AB41" s="31"/>
      <c r="AC41" s="60"/>
      <c r="AD41" s="31"/>
      <c r="AE41" s="31"/>
      <c r="AF41" s="31"/>
      <c r="AG41" s="54"/>
      <c r="AH41" s="31">
        <v>829.6</v>
      </c>
      <c r="AI41" s="54">
        <f>AD41-AH41</f>
        <v>-829.6</v>
      </c>
      <c r="AJ41" s="54">
        <f>R41-AH41</f>
        <v>-149.60000000000002</v>
      </c>
      <c r="AK41" s="54"/>
      <c r="AL41" s="85"/>
      <c r="AM41" s="86"/>
      <c r="AN41" s="32">
        <f t="shared" si="3"/>
        <v>92.6927374301676</v>
      </c>
      <c r="AO41" s="90"/>
      <c r="AP41" s="56"/>
      <c r="AQ41" s="62"/>
    </row>
    <row r="42" spans="1:43" ht="12.75">
      <c r="A42" s="29" t="s">
        <v>10</v>
      </c>
      <c r="B42" s="29" t="s">
        <v>31</v>
      </c>
      <c r="C42" s="31"/>
      <c r="D42" s="31"/>
      <c r="E42" s="31">
        <v>130</v>
      </c>
      <c r="F42" s="31">
        <v>40</v>
      </c>
      <c r="G42" s="31">
        <v>27</v>
      </c>
      <c r="H42" s="31">
        <v>130</v>
      </c>
      <c r="I42" s="31">
        <v>130</v>
      </c>
      <c r="J42" s="31"/>
      <c r="K42" s="32"/>
      <c r="L42" s="31"/>
      <c r="M42" s="31"/>
      <c r="N42" s="93"/>
      <c r="O42" s="31"/>
      <c r="P42" s="31">
        <v>130</v>
      </c>
      <c r="Q42" s="54">
        <f>I42-H42</f>
        <v>0</v>
      </c>
      <c r="R42" s="31">
        <v>130</v>
      </c>
      <c r="S42" s="31">
        <v>0</v>
      </c>
      <c r="T42" s="31">
        <v>0</v>
      </c>
      <c r="U42" s="32"/>
      <c r="V42" s="31"/>
      <c r="W42" s="32"/>
      <c r="X42" s="31"/>
      <c r="Y42" s="31"/>
      <c r="Z42" s="31"/>
      <c r="AA42" s="31"/>
      <c r="AB42" s="31"/>
      <c r="AC42" s="60"/>
      <c r="AD42" s="31"/>
      <c r="AE42" s="31"/>
      <c r="AF42" s="31"/>
      <c r="AG42" s="54"/>
      <c r="AH42" s="31">
        <v>26.9</v>
      </c>
      <c r="AI42" s="54">
        <f>AD42-AH42</f>
        <v>-26.9</v>
      </c>
      <c r="AJ42" s="54">
        <f>R42-AH42</f>
        <v>103.1</v>
      </c>
      <c r="AK42" s="54"/>
      <c r="AL42" s="85"/>
      <c r="AM42" s="86"/>
      <c r="AN42" s="32">
        <f t="shared" si="3"/>
        <v>99.62962962962963</v>
      </c>
      <c r="AO42" s="90"/>
      <c r="AP42" s="56"/>
      <c r="AQ42" s="62"/>
    </row>
    <row r="43" spans="1:43" ht="12.75" hidden="1">
      <c r="A43" s="29"/>
      <c r="B43" s="87" t="s">
        <v>103</v>
      </c>
      <c r="C43" s="31"/>
      <c r="D43" s="31"/>
      <c r="E43" s="91">
        <v>295</v>
      </c>
      <c r="F43" s="91"/>
      <c r="G43" s="91">
        <v>295</v>
      </c>
      <c r="H43" s="31"/>
      <c r="I43" s="31"/>
      <c r="J43" s="31"/>
      <c r="K43" s="32"/>
      <c r="L43" s="31"/>
      <c r="M43" s="31"/>
      <c r="N43" s="93"/>
      <c r="O43" s="31"/>
      <c r="P43" s="31"/>
      <c r="Q43" s="54"/>
      <c r="R43" s="31"/>
      <c r="S43" s="31"/>
      <c r="T43" s="31"/>
      <c r="U43" s="32"/>
      <c r="V43" s="31"/>
      <c r="W43" s="32"/>
      <c r="X43" s="31"/>
      <c r="Y43" s="31"/>
      <c r="Z43" s="31"/>
      <c r="AA43" s="31"/>
      <c r="AB43" s="31"/>
      <c r="AC43" s="60"/>
      <c r="AD43" s="91"/>
      <c r="AE43" s="91"/>
      <c r="AF43" s="91"/>
      <c r="AG43" s="54"/>
      <c r="AH43" s="31"/>
      <c r="AI43" s="54">
        <f>AD43-AH43</f>
        <v>0</v>
      </c>
      <c r="AJ43" s="54"/>
      <c r="AK43" s="54"/>
      <c r="AL43" s="85"/>
      <c r="AM43" s="86"/>
      <c r="AN43" s="32">
        <f t="shared" si="3"/>
        <v>0</v>
      </c>
      <c r="AO43" s="90"/>
      <c r="AP43" s="56"/>
      <c r="AQ43" s="62"/>
    </row>
    <row r="44" spans="1:43" ht="12.75" hidden="1">
      <c r="A44" s="29"/>
      <c r="B44" s="87" t="s">
        <v>46</v>
      </c>
      <c r="C44" s="31"/>
      <c r="D44" s="31"/>
      <c r="E44" s="91">
        <v>705</v>
      </c>
      <c r="F44" s="91"/>
      <c r="G44" s="91">
        <v>705</v>
      </c>
      <c r="H44" s="31"/>
      <c r="I44" s="31"/>
      <c r="J44" s="31"/>
      <c r="K44" s="32"/>
      <c r="L44" s="31"/>
      <c r="M44" s="31"/>
      <c r="N44" s="93"/>
      <c r="O44" s="31"/>
      <c r="P44" s="31"/>
      <c r="Q44" s="54"/>
      <c r="R44" s="31"/>
      <c r="S44" s="31"/>
      <c r="T44" s="31"/>
      <c r="U44" s="32"/>
      <c r="V44" s="31"/>
      <c r="W44" s="32"/>
      <c r="X44" s="31"/>
      <c r="Y44" s="31"/>
      <c r="Z44" s="31"/>
      <c r="AA44" s="31"/>
      <c r="AB44" s="31"/>
      <c r="AC44" s="60"/>
      <c r="AD44" s="91"/>
      <c r="AE44" s="91"/>
      <c r="AF44" s="91"/>
      <c r="AG44" s="54"/>
      <c r="AH44" s="31"/>
      <c r="AI44" s="54">
        <f>AD44-AH44</f>
        <v>0</v>
      </c>
      <c r="AJ44" s="54"/>
      <c r="AK44" s="54"/>
      <c r="AL44" s="85"/>
      <c r="AM44" s="86"/>
      <c r="AN44" s="32">
        <f t="shared" si="3"/>
        <v>0</v>
      </c>
      <c r="AO44" s="90"/>
      <c r="AP44" s="56"/>
      <c r="AQ44" s="62"/>
    </row>
    <row r="45" spans="1:43" ht="12.75" customHeight="1">
      <c r="A45" s="29" t="s">
        <v>17</v>
      </c>
      <c r="B45" s="114" t="s">
        <v>164</v>
      </c>
      <c r="C45" s="31"/>
      <c r="D45" s="31"/>
      <c r="E45" s="31">
        <f>E47+E48</f>
        <v>1000</v>
      </c>
      <c r="F45" s="31">
        <f>F49+F50+F52+F51</f>
        <v>7170</v>
      </c>
      <c r="G45" s="31">
        <v>8128</v>
      </c>
      <c r="H45" s="31">
        <v>1000</v>
      </c>
      <c r="I45" s="31">
        <v>1000</v>
      </c>
      <c r="J45" s="31"/>
      <c r="K45" s="32"/>
      <c r="L45" s="31"/>
      <c r="M45" s="31"/>
      <c r="N45" s="31"/>
      <c r="O45" s="31"/>
      <c r="P45" s="31">
        <v>1000</v>
      </c>
      <c r="Q45" s="54">
        <f>I45-H45</f>
        <v>0</v>
      </c>
      <c r="R45" s="31">
        <v>1000</v>
      </c>
      <c r="S45" s="31">
        <v>219.6</v>
      </c>
      <c r="T45" s="31">
        <v>219.6</v>
      </c>
      <c r="U45" s="32"/>
      <c r="V45" s="31"/>
      <c r="W45" s="32"/>
      <c r="X45" s="31"/>
      <c r="Y45" s="31"/>
      <c r="Z45" s="31"/>
      <c r="AA45" s="31"/>
      <c r="AB45" s="31"/>
      <c r="AC45" s="60"/>
      <c r="AD45" s="31"/>
      <c r="AE45" s="31"/>
      <c r="AF45" s="31"/>
      <c r="AG45" s="54"/>
      <c r="AH45" s="31">
        <v>8127.79</v>
      </c>
      <c r="AI45" s="54">
        <f>AD45-AH45</f>
        <v>-8127.79</v>
      </c>
      <c r="AJ45" s="54">
        <f>R45-AH45</f>
        <v>-7127.79</v>
      </c>
      <c r="AK45" s="54"/>
      <c r="AL45" s="85"/>
      <c r="AM45" s="86"/>
      <c r="AN45" s="32">
        <f t="shared" si="3"/>
        <v>99.99741633858268</v>
      </c>
      <c r="AO45" s="90"/>
      <c r="AP45" s="56"/>
      <c r="AQ45" s="62"/>
    </row>
    <row r="46" spans="1:43" ht="12.75" hidden="1">
      <c r="A46" s="29"/>
      <c r="B46" s="87" t="s">
        <v>119</v>
      </c>
      <c r="C46" s="31"/>
      <c r="D46" s="31"/>
      <c r="E46" s="31"/>
      <c r="F46" s="31"/>
      <c r="G46" s="91">
        <v>800</v>
      </c>
      <c r="H46" s="31"/>
      <c r="I46" s="31"/>
      <c r="J46" s="31"/>
      <c r="K46" s="32"/>
      <c r="L46" s="31"/>
      <c r="M46" s="31"/>
      <c r="N46" s="31"/>
      <c r="O46" s="31"/>
      <c r="P46" s="31"/>
      <c r="Q46" s="54"/>
      <c r="R46" s="31"/>
      <c r="S46" s="31"/>
      <c r="T46" s="31"/>
      <c r="U46" s="32"/>
      <c r="V46" s="31"/>
      <c r="W46" s="32"/>
      <c r="X46" s="31"/>
      <c r="Y46" s="31"/>
      <c r="Z46" s="31"/>
      <c r="AA46" s="31"/>
      <c r="AB46" s="31"/>
      <c r="AC46" s="60"/>
      <c r="AD46" s="91"/>
      <c r="AE46" s="91"/>
      <c r="AF46" s="91"/>
      <c r="AG46" s="30"/>
      <c r="AH46" s="31"/>
      <c r="AI46" s="54"/>
      <c r="AJ46" s="54"/>
      <c r="AK46" s="54"/>
      <c r="AL46" s="85"/>
      <c r="AM46" s="86"/>
      <c r="AN46" s="30">
        <f t="shared" si="3"/>
        <v>0</v>
      </c>
      <c r="AO46" s="75"/>
      <c r="AP46" s="57"/>
      <c r="AQ46" s="30">
        <f>F46-G46</f>
        <v>-800</v>
      </c>
    </row>
    <row r="47" spans="1:43" ht="12.75" hidden="1">
      <c r="A47" s="29"/>
      <c r="B47" s="87" t="s">
        <v>103</v>
      </c>
      <c r="C47" s="31"/>
      <c r="D47" s="31"/>
      <c r="E47" s="91">
        <v>295</v>
      </c>
      <c r="F47" s="91"/>
      <c r="G47" s="91">
        <v>295</v>
      </c>
      <c r="H47" s="31"/>
      <c r="I47" s="31"/>
      <c r="J47" s="31"/>
      <c r="K47" s="32"/>
      <c r="L47" s="31"/>
      <c r="M47" s="31"/>
      <c r="N47" s="93"/>
      <c r="O47" s="31"/>
      <c r="P47" s="31"/>
      <c r="Q47" s="54"/>
      <c r="R47" s="31"/>
      <c r="S47" s="31"/>
      <c r="T47" s="31"/>
      <c r="U47" s="32"/>
      <c r="V47" s="31"/>
      <c r="W47" s="32"/>
      <c r="X47" s="31"/>
      <c r="Y47" s="31"/>
      <c r="Z47" s="31"/>
      <c r="AA47" s="31"/>
      <c r="AB47" s="31"/>
      <c r="AC47" s="60"/>
      <c r="AD47" s="91"/>
      <c r="AE47" s="91"/>
      <c r="AF47" s="91"/>
      <c r="AG47" s="30"/>
      <c r="AH47" s="31"/>
      <c r="AI47" s="54"/>
      <c r="AJ47" s="54"/>
      <c r="AK47" s="54"/>
      <c r="AL47" s="85"/>
      <c r="AM47" s="86"/>
      <c r="AN47" s="30">
        <f t="shared" si="3"/>
        <v>0</v>
      </c>
      <c r="AO47" s="75"/>
      <c r="AP47" s="57"/>
      <c r="AQ47" s="30">
        <f>F47-G47</f>
        <v>-295</v>
      </c>
    </row>
    <row r="48" spans="1:43" ht="12.75" hidden="1">
      <c r="A48" s="29"/>
      <c r="B48" s="87" t="s">
        <v>46</v>
      </c>
      <c r="C48" s="31"/>
      <c r="D48" s="31"/>
      <c r="E48" s="91">
        <v>705</v>
      </c>
      <c r="F48" s="91"/>
      <c r="G48" s="91">
        <v>0</v>
      </c>
      <c r="H48" s="31"/>
      <c r="I48" s="31"/>
      <c r="J48" s="31"/>
      <c r="K48" s="32"/>
      <c r="L48" s="31"/>
      <c r="M48" s="31"/>
      <c r="N48" s="93"/>
      <c r="O48" s="31"/>
      <c r="P48" s="31"/>
      <c r="Q48" s="54"/>
      <c r="R48" s="31"/>
      <c r="S48" s="31"/>
      <c r="T48" s="31"/>
      <c r="U48" s="32"/>
      <c r="V48" s="31"/>
      <c r="W48" s="32"/>
      <c r="X48" s="31"/>
      <c r="Y48" s="31"/>
      <c r="Z48" s="31"/>
      <c r="AA48" s="31"/>
      <c r="AB48" s="31"/>
      <c r="AC48" s="60"/>
      <c r="AD48" s="91"/>
      <c r="AE48" s="91"/>
      <c r="AF48" s="91"/>
      <c r="AG48" s="30"/>
      <c r="AH48" s="31"/>
      <c r="AI48" s="54"/>
      <c r="AJ48" s="54"/>
      <c r="AK48" s="54"/>
      <c r="AL48" s="85"/>
      <c r="AM48" s="86"/>
      <c r="AN48" s="30" t="e">
        <f t="shared" si="3"/>
        <v>#DIV/0!</v>
      </c>
      <c r="AO48" s="75"/>
      <c r="AP48" s="57"/>
      <c r="AQ48" s="30">
        <f>F48-G48</f>
        <v>0</v>
      </c>
    </row>
    <row r="49" spans="1:43" ht="12.75">
      <c r="A49" s="29"/>
      <c r="B49" s="87" t="s">
        <v>103</v>
      </c>
      <c r="C49" s="31"/>
      <c r="D49" s="31"/>
      <c r="E49" s="91"/>
      <c r="F49" s="91">
        <v>420</v>
      </c>
      <c r="G49" s="91"/>
      <c r="H49" s="31"/>
      <c r="I49" s="31"/>
      <c r="J49" s="31"/>
      <c r="K49" s="32"/>
      <c r="L49" s="31"/>
      <c r="M49" s="31"/>
      <c r="N49" s="93"/>
      <c r="O49" s="31"/>
      <c r="P49" s="31"/>
      <c r="Q49" s="54"/>
      <c r="R49" s="31"/>
      <c r="S49" s="31"/>
      <c r="T49" s="31"/>
      <c r="U49" s="32"/>
      <c r="V49" s="31"/>
      <c r="W49" s="32"/>
      <c r="X49" s="31"/>
      <c r="Y49" s="31"/>
      <c r="Z49" s="31"/>
      <c r="AA49" s="31"/>
      <c r="AB49" s="31"/>
      <c r="AC49" s="60"/>
      <c r="AD49" s="91"/>
      <c r="AE49" s="91"/>
      <c r="AF49" s="91"/>
      <c r="AG49" s="30"/>
      <c r="AH49" s="31"/>
      <c r="AI49" s="54"/>
      <c r="AJ49" s="54"/>
      <c r="AK49" s="54"/>
      <c r="AL49" s="85"/>
      <c r="AM49" s="86"/>
      <c r="AN49" s="62"/>
      <c r="AO49" s="90"/>
      <c r="AP49" s="56"/>
      <c r="AQ49" s="62"/>
    </row>
    <row r="50" spans="1:43" ht="12.75">
      <c r="A50" s="29"/>
      <c r="B50" s="87" t="s">
        <v>193</v>
      </c>
      <c r="C50" s="31"/>
      <c r="D50" s="31"/>
      <c r="E50" s="91"/>
      <c r="F50" s="91">
        <v>250</v>
      </c>
      <c r="G50" s="91"/>
      <c r="H50" s="31"/>
      <c r="I50" s="31"/>
      <c r="J50" s="31"/>
      <c r="K50" s="32"/>
      <c r="L50" s="31"/>
      <c r="M50" s="31"/>
      <c r="N50" s="93"/>
      <c r="O50" s="31"/>
      <c r="P50" s="31"/>
      <c r="Q50" s="54"/>
      <c r="R50" s="31"/>
      <c r="S50" s="31"/>
      <c r="T50" s="31"/>
      <c r="U50" s="32"/>
      <c r="V50" s="31"/>
      <c r="W50" s="32"/>
      <c r="X50" s="31"/>
      <c r="Y50" s="31"/>
      <c r="Z50" s="31"/>
      <c r="AA50" s="31"/>
      <c r="AB50" s="31"/>
      <c r="AC50" s="60"/>
      <c r="AD50" s="91"/>
      <c r="AE50" s="91"/>
      <c r="AF50" s="91"/>
      <c r="AG50" s="30"/>
      <c r="AH50" s="31"/>
      <c r="AI50" s="54"/>
      <c r="AJ50" s="54"/>
      <c r="AK50" s="54"/>
      <c r="AL50" s="85"/>
      <c r="AM50" s="86"/>
      <c r="AN50" s="62"/>
      <c r="AO50" s="90"/>
      <c r="AP50" s="56"/>
      <c r="AQ50" s="62"/>
    </row>
    <row r="51" spans="1:43" ht="12.75">
      <c r="A51" s="29"/>
      <c r="B51" s="87" t="s">
        <v>217</v>
      </c>
      <c r="C51" s="31"/>
      <c r="D51" s="31"/>
      <c r="E51" s="91"/>
      <c r="F51" s="91">
        <v>2000</v>
      </c>
      <c r="G51" s="91"/>
      <c r="H51" s="31"/>
      <c r="I51" s="31"/>
      <c r="J51" s="31"/>
      <c r="K51" s="32"/>
      <c r="L51" s="31"/>
      <c r="M51" s="31"/>
      <c r="N51" s="93"/>
      <c r="O51" s="31"/>
      <c r="P51" s="31"/>
      <c r="Q51" s="54"/>
      <c r="R51" s="31"/>
      <c r="S51" s="31"/>
      <c r="T51" s="31"/>
      <c r="U51" s="32"/>
      <c r="V51" s="31"/>
      <c r="W51" s="32"/>
      <c r="X51" s="31"/>
      <c r="Y51" s="31"/>
      <c r="Z51" s="31"/>
      <c r="AA51" s="31"/>
      <c r="AB51" s="31"/>
      <c r="AC51" s="60"/>
      <c r="AD51" s="91"/>
      <c r="AE51" s="91"/>
      <c r="AF51" s="91"/>
      <c r="AG51" s="30"/>
      <c r="AH51" s="31"/>
      <c r="AI51" s="54"/>
      <c r="AJ51" s="54"/>
      <c r="AK51" s="54"/>
      <c r="AL51" s="85"/>
      <c r="AM51" s="86"/>
      <c r="AN51" s="62"/>
      <c r="AO51" s="90"/>
      <c r="AP51" s="56"/>
      <c r="AQ51" s="62"/>
    </row>
    <row r="52" spans="1:43" ht="12.75">
      <c r="A52" s="29"/>
      <c r="B52" s="87" t="s">
        <v>163</v>
      </c>
      <c r="C52" s="31"/>
      <c r="D52" s="31"/>
      <c r="E52" s="91"/>
      <c r="F52" s="91">
        <v>4500</v>
      </c>
      <c r="G52" s="91"/>
      <c r="H52" s="31"/>
      <c r="I52" s="31"/>
      <c r="J52" s="31"/>
      <c r="K52" s="32"/>
      <c r="L52" s="31"/>
      <c r="M52" s="31"/>
      <c r="N52" s="93"/>
      <c r="O52" s="31"/>
      <c r="P52" s="31"/>
      <c r="Q52" s="54"/>
      <c r="R52" s="31"/>
      <c r="S52" s="31"/>
      <c r="T52" s="31"/>
      <c r="U52" s="32"/>
      <c r="V52" s="31"/>
      <c r="W52" s="32"/>
      <c r="X52" s="31"/>
      <c r="Y52" s="31"/>
      <c r="Z52" s="31"/>
      <c r="AA52" s="31"/>
      <c r="AB52" s="31"/>
      <c r="AC52" s="60"/>
      <c r="AD52" s="91"/>
      <c r="AE52" s="91"/>
      <c r="AF52" s="91"/>
      <c r="AG52" s="30"/>
      <c r="AH52" s="31"/>
      <c r="AI52" s="54"/>
      <c r="AJ52" s="54"/>
      <c r="AK52" s="54"/>
      <c r="AL52" s="85"/>
      <c r="AM52" s="86"/>
      <c r="AN52" s="62"/>
      <c r="AO52" s="90"/>
      <c r="AP52" s="56"/>
      <c r="AQ52" s="62"/>
    </row>
    <row r="53" spans="1:43" ht="12.75" hidden="1">
      <c r="A53" s="29"/>
      <c r="B53" s="87"/>
      <c r="C53" s="31"/>
      <c r="D53" s="31"/>
      <c r="E53" s="91"/>
      <c r="F53" s="91"/>
      <c r="G53" s="91"/>
      <c r="H53" s="31"/>
      <c r="I53" s="31"/>
      <c r="J53" s="31"/>
      <c r="K53" s="32"/>
      <c r="L53" s="31"/>
      <c r="M53" s="31"/>
      <c r="N53" s="93"/>
      <c r="O53" s="31"/>
      <c r="P53" s="31"/>
      <c r="Q53" s="54"/>
      <c r="R53" s="31"/>
      <c r="S53" s="31"/>
      <c r="T53" s="31"/>
      <c r="U53" s="32"/>
      <c r="V53" s="31"/>
      <c r="W53" s="32"/>
      <c r="X53" s="31"/>
      <c r="Y53" s="31"/>
      <c r="Z53" s="31"/>
      <c r="AA53" s="31"/>
      <c r="AB53" s="31"/>
      <c r="AC53" s="60"/>
      <c r="AD53" s="91"/>
      <c r="AE53" s="91"/>
      <c r="AF53" s="91"/>
      <c r="AG53" s="30"/>
      <c r="AH53" s="31"/>
      <c r="AI53" s="54"/>
      <c r="AJ53" s="54"/>
      <c r="AK53" s="54"/>
      <c r="AL53" s="85"/>
      <c r="AM53" s="86"/>
      <c r="AN53" s="30" t="e">
        <f t="shared" si="3"/>
        <v>#DIV/0!</v>
      </c>
      <c r="AO53" s="75"/>
      <c r="AP53" s="57"/>
      <c r="AQ53" s="30">
        <f>F53-G53</f>
        <v>0</v>
      </c>
    </row>
    <row r="54" spans="1:43" ht="12.75">
      <c r="A54" s="49" t="s">
        <v>12</v>
      </c>
      <c r="B54" s="49" t="s">
        <v>127</v>
      </c>
      <c r="C54" s="30"/>
      <c r="D54" s="30"/>
      <c r="E54" s="30">
        <f>E55+E56+E57</f>
        <v>3250</v>
      </c>
      <c r="F54" s="30">
        <f>F55+F56+F57</f>
        <v>2595</v>
      </c>
      <c r="G54" s="30">
        <f>G55+G56+G57</f>
        <v>2520</v>
      </c>
      <c r="H54" s="30">
        <f>H55+H56+H57</f>
        <v>3250</v>
      </c>
      <c r="I54" s="30">
        <f>I55+I56+I57</f>
        <v>3250</v>
      </c>
      <c r="J54" s="30"/>
      <c r="K54" s="30"/>
      <c r="L54" s="30"/>
      <c r="M54" s="30"/>
      <c r="N54" s="49"/>
      <c r="O54" s="30"/>
      <c r="P54" s="30">
        <f>P55+P56+P57</f>
        <v>3250</v>
      </c>
      <c r="Q54" s="30">
        <f aca="true" t="shared" si="9" ref="Q54:Q63">I54-H54</f>
        <v>0</v>
      </c>
      <c r="R54" s="30">
        <f>R55+R56+R57</f>
        <v>3250</v>
      </c>
      <c r="S54" s="30">
        <f>S55+S56+S57+S59</f>
        <v>1436.29</v>
      </c>
      <c r="T54" s="30">
        <f>T55+T56+T57+T59</f>
        <v>1799.49</v>
      </c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>
        <f>AH55+AH56+AH57</f>
        <v>2133.92</v>
      </c>
      <c r="AI54" s="30">
        <f aca="true" t="shared" si="10" ref="AI54:AI63">AD54-AH54</f>
        <v>-2133.92</v>
      </c>
      <c r="AJ54" s="30">
        <f aca="true" t="shared" si="11" ref="AJ54:AJ63">R54-AH54</f>
        <v>1116.08</v>
      </c>
      <c r="AK54" s="30"/>
      <c r="AL54" s="84"/>
      <c r="AM54" s="74"/>
      <c r="AN54" s="30">
        <f t="shared" si="3"/>
        <v>84.67936507936508</v>
      </c>
      <c r="AO54" s="74"/>
      <c r="AP54" s="51"/>
      <c r="AQ54" s="30">
        <v>2.98</v>
      </c>
    </row>
    <row r="55" spans="1:43" ht="12.75">
      <c r="A55" s="29" t="s">
        <v>6</v>
      </c>
      <c r="B55" s="29" t="s">
        <v>32</v>
      </c>
      <c r="C55" s="31"/>
      <c r="D55" s="31"/>
      <c r="E55" s="31">
        <v>300</v>
      </c>
      <c r="F55" s="31">
        <v>70</v>
      </c>
      <c r="G55" s="31">
        <v>70</v>
      </c>
      <c r="H55" s="31">
        <v>300</v>
      </c>
      <c r="I55" s="31">
        <v>300</v>
      </c>
      <c r="J55" s="31"/>
      <c r="K55" s="32"/>
      <c r="L55" s="31"/>
      <c r="M55" s="31"/>
      <c r="N55" s="31"/>
      <c r="O55" s="31"/>
      <c r="P55" s="31">
        <v>300</v>
      </c>
      <c r="Q55" s="54">
        <f t="shared" si="9"/>
        <v>0</v>
      </c>
      <c r="R55" s="31">
        <v>300</v>
      </c>
      <c r="S55" s="31">
        <v>65.34</v>
      </c>
      <c r="T55" s="31">
        <v>79.98</v>
      </c>
      <c r="U55" s="32"/>
      <c r="V55" s="31"/>
      <c r="W55" s="32"/>
      <c r="X55" s="31"/>
      <c r="Y55" s="31"/>
      <c r="Z55" s="31"/>
      <c r="AA55" s="31"/>
      <c r="AB55" s="31"/>
      <c r="AC55" s="60"/>
      <c r="AD55" s="31"/>
      <c r="AE55" s="31"/>
      <c r="AF55" s="31"/>
      <c r="AG55" s="54"/>
      <c r="AH55" s="31">
        <v>32.65</v>
      </c>
      <c r="AI55" s="54">
        <f t="shared" si="10"/>
        <v>-32.65</v>
      </c>
      <c r="AJ55" s="54">
        <f t="shared" si="11"/>
        <v>267.35</v>
      </c>
      <c r="AK55" s="54"/>
      <c r="AL55" s="85"/>
      <c r="AM55" s="86"/>
      <c r="AN55" s="32">
        <f t="shared" si="3"/>
        <v>46.642857142857146</v>
      </c>
      <c r="AO55" s="90"/>
      <c r="AP55" s="56"/>
      <c r="AQ55" s="62"/>
    </row>
    <row r="56" spans="1:43" ht="12.75">
      <c r="A56" s="29" t="s">
        <v>8</v>
      </c>
      <c r="B56" s="29" t="s">
        <v>96</v>
      </c>
      <c r="C56" s="31"/>
      <c r="D56" s="31"/>
      <c r="E56" s="31">
        <v>2650</v>
      </c>
      <c r="F56" s="31">
        <v>2210</v>
      </c>
      <c r="G56" s="31">
        <v>2145</v>
      </c>
      <c r="H56" s="31">
        <v>2650</v>
      </c>
      <c r="I56" s="31">
        <v>2650</v>
      </c>
      <c r="J56" s="31"/>
      <c r="K56" s="32"/>
      <c r="L56" s="29"/>
      <c r="M56" s="29"/>
      <c r="N56" s="29"/>
      <c r="O56" s="31"/>
      <c r="P56" s="31">
        <v>2650</v>
      </c>
      <c r="Q56" s="54">
        <f t="shared" si="9"/>
        <v>0</v>
      </c>
      <c r="R56" s="31">
        <v>2650</v>
      </c>
      <c r="S56" s="31">
        <v>1271.95</v>
      </c>
      <c r="T56" s="31">
        <v>1524.51</v>
      </c>
      <c r="U56" s="32"/>
      <c r="V56" s="29"/>
      <c r="W56" s="32"/>
      <c r="X56" s="31"/>
      <c r="Y56" s="29"/>
      <c r="Z56" s="29"/>
      <c r="AA56" s="29"/>
      <c r="AB56" s="31"/>
      <c r="AC56" s="60"/>
      <c r="AD56" s="31"/>
      <c r="AE56" s="31"/>
      <c r="AF56" s="31"/>
      <c r="AG56" s="54"/>
      <c r="AH56" s="31">
        <v>1806.47</v>
      </c>
      <c r="AI56" s="54">
        <f t="shared" si="10"/>
        <v>-1806.47</v>
      </c>
      <c r="AJ56" s="54">
        <f t="shared" si="11"/>
        <v>843.53</v>
      </c>
      <c r="AK56" s="54"/>
      <c r="AL56" s="85"/>
      <c r="AM56" s="86"/>
      <c r="AN56" s="32">
        <f t="shared" si="3"/>
        <v>84.21771561771561</v>
      </c>
      <c r="AO56" s="90"/>
      <c r="AP56" s="56"/>
      <c r="AQ56" s="62"/>
    </row>
    <row r="57" spans="1:45" ht="14.25" customHeight="1">
      <c r="A57" s="29" t="s">
        <v>10</v>
      </c>
      <c r="B57" s="29" t="s">
        <v>33</v>
      </c>
      <c r="C57" s="31"/>
      <c r="D57" s="31"/>
      <c r="E57" s="31">
        <v>300</v>
      </c>
      <c r="F57" s="31">
        <v>315</v>
      </c>
      <c r="G57" s="31">
        <v>305</v>
      </c>
      <c r="H57" s="31">
        <v>300</v>
      </c>
      <c r="I57" s="31">
        <v>300</v>
      </c>
      <c r="J57" s="31"/>
      <c r="K57" s="32"/>
      <c r="L57" s="31"/>
      <c r="M57" s="31"/>
      <c r="N57" s="29"/>
      <c r="O57" s="31"/>
      <c r="P57" s="31">
        <v>300</v>
      </c>
      <c r="Q57" s="54">
        <f t="shared" si="9"/>
        <v>0</v>
      </c>
      <c r="R57" s="31">
        <v>300</v>
      </c>
      <c r="S57" s="31">
        <v>99</v>
      </c>
      <c r="T57" s="31">
        <v>195</v>
      </c>
      <c r="U57" s="32"/>
      <c r="V57" s="31"/>
      <c r="W57" s="32"/>
      <c r="X57" s="31"/>
      <c r="Y57" s="31"/>
      <c r="Z57" s="31"/>
      <c r="AA57" s="31"/>
      <c r="AB57" s="31"/>
      <c r="AC57" s="60"/>
      <c r="AD57" s="31"/>
      <c r="AE57" s="31"/>
      <c r="AF57" s="31"/>
      <c r="AG57" s="54"/>
      <c r="AH57" s="31">
        <v>294.8</v>
      </c>
      <c r="AI57" s="54">
        <f t="shared" si="10"/>
        <v>-294.8</v>
      </c>
      <c r="AJ57" s="54">
        <f t="shared" si="11"/>
        <v>5.199999999999989</v>
      </c>
      <c r="AK57" s="54"/>
      <c r="AL57" s="85"/>
      <c r="AM57" s="86"/>
      <c r="AN57" s="32">
        <f t="shared" si="3"/>
        <v>96.65573770491804</v>
      </c>
      <c r="AO57" s="90"/>
      <c r="AP57" s="56"/>
      <c r="AQ57" s="62"/>
      <c r="AS57" s="135"/>
    </row>
    <row r="58" spans="1:43" ht="12.75" hidden="1">
      <c r="A58" s="29" t="s">
        <v>17</v>
      </c>
      <c r="B58" s="29" t="s">
        <v>63</v>
      </c>
      <c r="C58" s="31"/>
      <c r="D58" s="31"/>
      <c r="E58" s="31"/>
      <c r="F58" s="31"/>
      <c r="G58" s="31"/>
      <c r="H58" s="31"/>
      <c r="I58" s="31"/>
      <c r="J58" s="31"/>
      <c r="K58" s="32"/>
      <c r="L58" s="31"/>
      <c r="M58" s="31"/>
      <c r="N58" s="29"/>
      <c r="O58" s="31"/>
      <c r="P58" s="31"/>
      <c r="Q58" s="30">
        <f t="shared" si="9"/>
        <v>0</v>
      </c>
      <c r="R58" s="31"/>
      <c r="S58" s="31"/>
      <c r="T58" s="31"/>
      <c r="U58" s="32"/>
      <c r="V58" s="31"/>
      <c r="W58" s="32"/>
      <c r="X58" s="31"/>
      <c r="Y58" s="31"/>
      <c r="Z58" s="31"/>
      <c r="AA58" s="31"/>
      <c r="AB58" s="31"/>
      <c r="AC58" s="60"/>
      <c r="AD58" s="31"/>
      <c r="AE58" s="31"/>
      <c r="AF58" s="31"/>
      <c r="AG58" s="30"/>
      <c r="AH58" s="60"/>
      <c r="AI58" s="30">
        <f t="shared" si="10"/>
        <v>0</v>
      </c>
      <c r="AJ58" s="30">
        <f t="shared" si="11"/>
        <v>0</v>
      </c>
      <c r="AK58" s="32"/>
      <c r="AL58" s="89"/>
      <c r="AM58" s="90"/>
      <c r="AN58" s="30" t="e">
        <f t="shared" si="3"/>
        <v>#DIV/0!</v>
      </c>
      <c r="AO58" s="76"/>
      <c r="AP58" s="57"/>
      <c r="AQ58" s="30">
        <f>F58-G58</f>
        <v>0</v>
      </c>
    </row>
    <row r="59" spans="1:43" ht="12.75" hidden="1">
      <c r="A59" s="29" t="s">
        <v>17</v>
      </c>
      <c r="B59" s="29" t="s">
        <v>75</v>
      </c>
      <c r="C59" s="31"/>
      <c r="D59" s="31"/>
      <c r="E59" s="31"/>
      <c r="F59" s="31"/>
      <c r="G59" s="31"/>
      <c r="H59" s="31">
        <v>0</v>
      </c>
      <c r="I59" s="31">
        <v>0</v>
      </c>
      <c r="J59" s="31"/>
      <c r="K59" s="32"/>
      <c r="L59" s="31"/>
      <c r="M59" s="31"/>
      <c r="N59" s="29"/>
      <c r="O59" s="31"/>
      <c r="P59" s="31">
        <v>0</v>
      </c>
      <c r="Q59" s="30">
        <f t="shared" si="9"/>
        <v>0</v>
      </c>
      <c r="R59" s="31">
        <v>0</v>
      </c>
      <c r="S59" s="31">
        <v>0</v>
      </c>
      <c r="T59" s="31">
        <v>0</v>
      </c>
      <c r="U59" s="32"/>
      <c r="V59" s="31"/>
      <c r="W59" s="32"/>
      <c r="X59" s="31"/>
      <c r="Y59" s="31"/>
      <c r="Z59" s="31"/>
      <c r="AA59" s="31"/>
      <c r="AB59" s="31"/>
      <c r="AC59" s="60"/>
      <c r="AD59" s="31"/>
      <c r="AE59" s="31"/>
      <c r="AF59" s="31"/>
      <c r="AG59" s="30"/>
      <c r="AH59" s="60"/>
      <c r="AI59" s="30">
        <f t="shared" si="10"/>
        <v>0</v>
      </c>
      <c r="AJ59" s="30">
        <f t="shared" si="11"/>
        <v>0</v>
      </c>
      <c r="AK59" s="32"/>
      <c r="AL59" s="89"/>
      <c r="AM59" s="90"/>
      <c r="AN59" s="30" t="e">
        <f t="shared" si="3"/>
        <v>#DIV/0!</v>
      </c>
      <c r="AO59" s="76"/>
      <c r="AP59" s="57"/>
      <c r="AQ59" s="30">
        <f>F59-G59</f>
        <v>0</v>
      </c>
    </row>
    <row r="60" spans="1:43" ht="12.75">
      <c r="A60" s="49" t="s">
        <v>13</v>
      </c>
      <c r="B60" s="49" t="s">
        <v>128</v>
      </c>
      <c r="C60" s="30"/>
      <c r="D60" s="30"/>
      <c r="E60" s="30">
        <f>E61+E62+E63+E76+E77+E78+E103</f>
        <v>6450</v>
      </c>
      <c r="F60" s="30">
        <f>F61+F62+F76+F77+F78+F103+F63</f>
        <v>11430</v>
      </c>
      <c r="G60" s="30">
        <f>G61+G62+G63+G76+G77+G78+G103</f>
        <v>9565</v>
      </c>
      <c r="H60" s="30">
        <f>H61+H62+H63+H76+H77+H78+H103</f>
        <v>5750</v>
      </c>
      <c r="I60" s="30">
        <f>I61+I62+I63+I76+I77+I78+I103</f>
        <v>6050</v>
      </c>
      <c r="J60" s="30"/>
      <c r="K60" s="30"/>
      <c r="L60" s="30"/>
      <c r="M60" s="30"/>
      <c r="N60" s="30"/>
      <c r="O60" s="30"/>
      <c r="P60" s="30">
        <f>P61+P62+P63+P76+P77+P78+P103</f>
        <v>6050</v>
      </c>
      <c r="Q60" s="30">
        <f t="shared" si="9"/>
        <v>300</v>
      </c>
      <c r="R60" s="30">
        <f>R61+R62+R63+R76+R77+R78+R103</f>
        <v>6480</v>
      </c>
      <c r="S60" s="30">
        <f>S61+S62+S63+S76+S77+S78+S103</f>
        <v>3144.8</v>
      </c>
      <c r="T60" s="30">
        <f>T61+T62+T63+T76+T77+T78+T103</f>
        <v>3428.4</v>
      </c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>
        <f>AH61+AH62+AH63+AH76+AH77+AH78+AH103</f>
        <v>8715.460000000001</v>
      </c>
      <c r="AI60" s="30">
        <f t="shared" si="10"/>
        <v>-8715.460000000001</v>
      </c>
      <c r="AJ60" s="30">
        <f t="shared" si="11"/>
        <v>-2235.460000000001</v>
      </c>
      <c r="AK60" s="30"/>
      <c r="AL60" s="84"/>
      <c r="AM60" s="74"/>
      <c r="AN60" s="30">
        <f t="shared" si="3"/>
        <v>91.11824359644538</v>
      </c>
      <c r="AO60" s="74"/>
      <c r="AP60" s="51"/>
      <c r="AQ60" s="30">
        <v>19.5</v>
      </c>
    </row>
    <row r="61" spans="1:43" ht="12.75">
      <c r="A61" s="29" t="s">
        <v>6</v>
      </c>
      <c r="B61" s="29" t="s">
        <v>34</v>
      </c>
      <c r="C61" s="31"/>
      <c r="D61" s="31"/>
      <c r="E61" s="31">
        <v>1100</v>
      </c>
      <c r="F61" s="31">
        <v>1120</v>
      </c>
      <c r="G61" s="31">
        <v>1120</v>
      </c>
      <c r="H61" s="31">
        <v>1100</v>
      </c>
      <c r="I61" s="31">
        <v>1100</v>
      </c>
      <c r="J61" s="31"/>
      <c r="K61" s="32"/>
      <c r="L61" s="31"/>
      <c r="M61" s="31"/>
      <c r="N61" s="31"/>
      <c r="O61" s="31"/>
      <c r="P61" s="31">
        <v>1100</v>
      </c>
      <c r="Q61" s="54">
        <f t="shared" si="9"/>
        <v>0</v>
      </c>
      <c r="R61" s="31">
        <v>1100</v>
      </c>
      <c r="S61" s="31">
        <v>467.8</v>
      </c>
      <c r="T61" s="31">
        <v>545.8</v>
      </c>
      <c r="U61" s="32"/>
      <c r="V61" s="31"/>
      <c r="W61" s="32"/>
      <c r="X61" s="60"/>
      <c r="Y61" s="31"/>
      <c r="Z61" s="31"/>
      <c r="AA61" s="31"/>
      <c r="AB61" s="31"/>
      <c r="AC61" s="60"/>
      <c r="AD61" s="31"/>
      <c r="AE61" s="31"/>
      <c r="AF61" s="31"/>
      <c r="AG61" s="54"/>
      <c r="AH61" s="31">
        <v>975.25</v>
      </c>
      <c r="AI61" s="54">
        <f t="shared" si="10"/>
        <v>-975.25</v>
      </c>
      <c r="AJ61" s="54">
        <f t="shared" si="11"/>
        <v>124.75</v>
      </c>
      <c r="AK61" s="54"/>
      <c r="AL61" s="85"/>
      <c r="AM61" s="86"/>
      <c r="AN61" s="32">
        <f t="shared" si="3"/>
        <v>87.07589285714286</v>
      </c>
      <c r="AO61" s="90"/>
      <c r="AP61" s="56"/>
      <c r="AQ61" s="62"/>
    </row>
    <row r="62" spans="1:43" ht="12.75">
      <c r="A62" s="29" t="s">
        <v>8</v>
      </c>
      <c r="B62" s="29" t="s">
        <v>195</v>
      </c>
      <c r="C62" s="31"/>
      <c r="D62" s="31"/>
      <c r="E62" s="31">
        <v>150</v>
      </c>
      <c r="F62" s="31">
        <v>240</v>
      </c>
      <c r="G62" s="31">
        <v>240</v>
      </c>
      <c r="H62" s="31">
        <v>200</v>
      </c>
      <c r="I62" s="31">
        <v>200</v>
      </c>
      <c r="J62" s="31"/>
      <c r="K62" s="32"/>
      <c r="L62" s="31"/>
      <c r="M62" s="31"/>
      <c r="N62" s="31"/>
      <c r="O62" s="31"/>
      <c r="P62" s="31">
        <v>200</v>
      </c>
      <c r="Q62" s="54">
        <f t="shared" si="9"/>
        <v>0</v>
      </c>
      <c r="R62" s="31">
        <v>200</v>
      </c>
      <c r="S62" s="31">
        <v>140</v>
      </c>
      <c r="T62" s="31">
        <v>140</v>
      </c>
      <c r="U62" s="32"/>
      <c r="V62" s="31"/>
      <c r="W62" s="32"/>
      <c r="X62" s="60"/>
      <c r="Y62" s="31"/>
      <c r="Z62" s="31"/>
      <c r="AA62" s="31"/>
      <c r="AB62" s="31"/>
      <c r="AC62" s="60"/>
      <c r="AD62" s="31"/>
      <c r="AE62" s="31"/>
      <c r="AF62" s="31"/>
      <c r="AG62" s="54"/>
      <c r="AH62" s="31">
        <v>218</v>
      </c>
      <c r="AI62" s="54">
        <f t="shared" si="10"/>
        <v>-218</v>
      </c>
      <c r="AJ62" s="54">
        <f t="shared" si="11"/>
        <v>-18</v>
      </c>
      <c r="AK62" s="54"/>
      <c r="AL62" s="85"/>
      <c r="AM62" s="86"/>
      <c r="AN62" s="32">
        <f t="shared" si="3"/>
        <v>90.83333333333333</v>
      </c>
      <c r="AO62" s="90"/>
      <c r="AP62" s="56"/>
      <c r="AQ62" s="62"/>
    </row>
    <row r="63" spans="1:43" ht="12.75">
      <c r="A63" s="29" t="s">
        <v>10</v>
      </c>
      <c r="B63" s="29" t="s">
        <v>65</v>
      </c>
      <c r="C63" s="31"/>
      <c r="D63" s="31"/>
      <c r="E63" s="31">
        <v>400</v>
      </c>
      <c r="F63" s="31">
        <f>F64+F65</f>
        <v>1750</v>
      </c>
      <c r="G63" s="31">
        <v>750</v>
      </c>
      <c r="H63" s="31">
        <v>400</v>
      </c>
      <c r="I63" s="31">
        <v>400</v>
      </c>
      <c r="J63" s="31"/>
      <c r="K63" s="32"/>
      <c r="L63" s="31"/>
      <c r="M63" s="31"/>
      <c r="N63" s="31"/>
      <c r="O63" s="31"/>
      <c r="P63" s="31">
        <v>400</v>
      </c>
      <c r="Q63" s="54">
        <f t="shared" si="9"/>
        <v>0</v>
      </c>
      <c r="R63" s="31">
        <v>400</v>
      </c>
      <c r="S63" s="31">
        <v>0</v>
      </c>
      <c r="T63" s="31">
        <v>0</v>
      </c>
      <c r="U63" s="32"/>
      <c r="V63" s="31"/>
      <c r="W63" s="32"/>
      <c r="X63" s="60"/>
      <c r="Y63" s="31"/>
      <c r="Z63" s="31"/>
      <c r="AA63" s="31"/>
      <c r="AB63" s="31"/>
      <c r="AC63" s="60"/>
      <c r="AD63" s="31"/>
      <c r="AE63" s="31"/>
      <c r="AF63" s="31"/>
      <c r="AG63" s="54"/>
      <c r="AH63" s="31">
        <v>220</v>
      </c>
      <c r="AI63" s="54">
        <f t="shared" si="10"/>
        <v>-220</v>
      </c>
      <c r="AJ63" s="54">
        <f t="shared" si="11"/>
        <v>180</v>
      </c>
      <c r="AK63" s="54"/>
      <c r="AL63" s="85"/>
      <c r="AM63" s="86"/>
      <c r="AN63" s="32">
        <f t="shared" si="3"/>
        <v>29.333333333333332</v>
      </c>
      <c r="AO63" s="90"/>
      <c r="AP63" s="56"/>
      <c r="AQ63" s="62"/>
    </row>
    <row r="64" spans="1:43" ht="29.25" customHeight="1">
      <c r="A64" s="29"/>
      <c r="B64" s="139" t="s">
        <v>184</v>
      </c>
      <c r="C64" s="31"/>
      <c r="D64" s="31"/>
      <c r="E64" s="31"/>
      <c r="F64" s="91">
        <v>750</v>
      </c>
      <c r="G64" s="88"/>
      <c r="H64" s="31"/>
      <c r="I64" s="31"/>
      <c r="J64" s="31"/>
      <c r="K64" s="32"/>
      <c r="L64" s="31"/>
      <c r="M64" s="31"/>
      <c r="N64" s="31"/>
      <c r="O64" s="31"/>
      <c r="P64" s="31"/>
      <c r="Q64" s="54"/>
      <c r="R64" s="31"/>
      <c r="S64" s="31"/>
      <c r="T64" s="31"/>
      <c r="U64" s="32"/>
      <c r="V64" s="31"/>
      <c r="W64" s="32"/>
      <c r="X64" s="60"/>
      <c r="Y64" s="31"/>
      <c r="Z64" s="31"/>
      <c r="AA64" s="31"/>
      <c r="AB64" s="31"/>
      <c r="AC64" s="60"/>
      <c r="AD64" s="31"/>
      <c r="AE64" s="31"/>
      <c r="AF64" s="31"/>
      <c r="AG64" s="54"/>
      <c r="AH64" s="31"/>
      <c r="AI64" s="54"/>
      <c r="AJ64" s="54"/>
      <c r="AK64" s="54"/>
      <c r="AL64" s="85"/>
      <c r="AM64" s="86"/>
      <c r="AN64" s="62"/>
      <c r="AO64" s="90"/>
      <c r="AP64" s="56"/>
      <c r="AQ64" s="62"/>
    </row>
    <row r="65" spans="1:43" ht="27" customHeight="1">
      <c r="A65" s="29"/>
      <c r="B65" s="139" t="s">
        <v>186</v>
      </c>
      <c r="C65" s="31"/>
      <c r="D65" s="31"/>
      <c r="E65" s="31"/>
      <c r="F65" s="91">
        <v>1000</v>
      </c>
      <c r="G65" s="88"/>
      <c r="H65" s="31"/>
      <c r="I65" s="31"/>
      <c r="J65" s="31"/>
      <c r="K65" s="32"/>
      <c r="L65" s="31"/>
      <c r="M65" s="31"/>
      <c r="N65" s="31"/>
      <c r="O65" s="31"/>
      <c r="P65" s="31"/>
      <c r="Q65" s="54"/>
      <c r="R65" s="31"/>
      <c r="S65" s="31"/>
      <c r="T65" s="31"/>
      <c r="U65" s="32"/>
      <c r="V65" s="31"/>
      <c r="W65" s="32"/>
      <c r="X65" s="60"/>
      <c r="Y65" s="31"/>
      <c r="Z65" s="31"/>
      <c r="AA65" s="31"/>
      <c r="AB65" s="31"/>
      <c r="AC65" s="60"/>
      <c r="AD65" s="31"/>
      <c r="AE65" s="31"/>
      <c r="AF65" s="31"/>
      <c r="AG65" s="54"/>
      <c r="AH65" s="31"/>
      <c r="AI65" s="54"/>
      <c r="AJ65" s="54"/>
      <c r="AK65" s="54"/>
      <c r="AL65" s="85"/>
      <c r="AM65" s="86"/>
      <c r="AN65" s="62"/>
      <c r="AO65" s="90"/>
      <c r="AP65" s="56"/>
      <c r="AQ65" s="62"/>
    </row>
    <row r="66" spans="1:43" ht="0.75" customHeight="1" hidden="1">
      <c r="A66" s="29"/>
      <c r="B66" s="29"/>
      <c r="C66" s="31"/>
      <c r="D66" s="31"/>
      <c r="E66" s="31"/>
      <c r="F66" s="31"/>
      <c r="G66" s="31"/>
      <c r="H66" s="31"/>
      <c r="I66" s="31"/>
      <c r="J66" s="31"/>
      <c r="K66" s="32"/>
      <c r="L66" s="31"/>
      <c r="M66" s="31"/>
      <c r="N66" s="31"/>
      <c r="O66" s="31"/>
      <c r="P66" s="31"/>
      <c r="Q66" s="54"/>
      <c r="R66" s="31"/>
      <c r="S66" s="31"/>
      <c r="T66" s="31"/>
      <c r="U66" s="32"/>
      <c r="V66" s="31"/>
      <c r="W66" s="32"/>
      <c r="X66" s="60"/>
      <c r="Y66" s="31"/>
      <c r="Z66" s="31"/>
      <c r="AA66" s="31"/>
      <c r="AB66" s="31"/>
      <c r="AC66" s="60"/>
      <c r="AD66" s="31"/>
      <c r="AE66" s="31"/>
      <c r="AF66" s="31"/>
      <c r="AG66" s="54"/>
      <c r="AH66" s="31"/>
      <c r="AI66" s="54"/>
      <c r="AJ66" s="54"/>
      <c r="AK66" s="54"/>
      <c r="AL66" s="85"/>
      <c r="AM66" s="86"/>
      <c r="AN66" s="30" t="e">
        <f t="shared" si="3"/>
        <v>#DIV/0!</v>
      </c>
      <c r="AO66" s="90"/>
      <c r="AP66" s="56"/>
      <c r="AQ66" s="62">
        <f aca="true" t="shared" si="12" ref="AQ66:AQ75">F66-G66</f>
        <v>0</v>
      </c>
    </row>
    <row r="67" spans="1:43" ht="12.75" hidden="1">
      <c r="A67" s="29"/>
      <c r="B67" s="29"/>
      <c r="C67" s="31"/>
      <c r="D67" s="31"/>
      <c r="E67" s="31"/>
      <c r="F67" s="31"/>
      <c r="G67" s="31"/>
      <c r="H67" s="31"/>
      <c r="I67" s="31"/>
      <c r="J67" s="31"/>
      <c r="K67" s="32"/>
      <c r="L67" s="31"/>
      <c r="M67" s="31"/>
      <c r="N67" s="31"/>
      <c r="O67" s="31"/>
      <c r="P67" s="31"/>
      <c r="Q67" s="54"/>
      <c r="R67" s="31"/>
      <c r="S67" s="31"/>
      <c r="T67" s="31"/>
      <c r="U67" s="32"/>
      <c r="V67" s="31"/>
      <c r="W67" s="32"/>
      <c r="X67" s="60"/>
      <c r="Y67" s="31"/>
      <c r="Z67" s="31"/>
      <c r="AA67" s="31"/>
      <c r="AB67" s="31"/>
      <c r="AC67" s="60"/>
      <c r="AD67" s="31"/>
      <c r="AE67" s="31"/>
      <c r="AF67" s="31"/>
      <c r="AG67" s="54"/>
      <c r="AH67" s="31"/>
      <c r="AI67" s="54"/>
      <c r="AJ67" s="54"/>
      <c r="AK67" s="54"/>
      <c r="AL67" s="85"/>
      <c r="AM67" s="86"/>
      <c r="AN67" s="30" t="e">
        <f t="shared" si="3"/>
        <v>#DIV/0!</v>
      </c>
      <c r="AO67" s="90"/>
      <c r="AP67" s="56"/>
      <c r="AQ67" s="62">
        <f t="shared" si="12"/>
        <v>0</v>
      </c>
    </row>
    <row r="68" spans="1:43" ht="12.75" hidden="1">
      <c r="A68" s="29"/>
      <c r="B68" s="29"/>
      <c r="C68" s="31"/>
      <c r="D68" s="31"/>
      <c r="E68" s="31"/>
      <c r="F68" s="31"/>
      <c r="G68" s="31"/>
      <c r="H68" s="31"/>
      <c r="I68" s="31"/>
      <c r="J68" s="31"/>
      <c r="K68" s="32"/>
      <c r="L68" s="31"/>
      <c r="M68" s="31"/>
      <c r="N68" s="31"/>
      <c r="O68" s="31"/>
      <c r="P68" s="31"/>
      <c r="Q68" s="54"/>
      <c r="R68" s="31"/>
      <c r="S68" s="31"/>
      <c r="T68" s="31"/>
      <c r="U68" s="32"/>
      <c r="V68" s="31"/>
      <c r="W68" s="32"/>
      <c r="X68" s="60"/>
      <c r="Y68" s="31"/>
      <c r="Z68" s="31"/>
      <c r="AA68" s="31"/>
      <c r="AB68" s="31"/>
      <c r="AC68" s="60"/>
      <c r="AD68" s="31"/>
      <c r="AE68" s="31"/>
      <c r="AF68" s="31"/>
      <c r="AG68" s="54"/>
      <c r="AH68" s="31"/>
      <c r="AI68" s="54"/>
      <c r="AJ68" s="54"/>
      <c r="AK68" s="54"/>
      <c r="AL68" s="85"/>
      <c r="AM68" s="86"/>
      <c r="AN68" s="30" t="e">
        <f aca="true" t="shared" si="13" ref="AN68:AN131">AH68*100/G68</f>
        <v>#DIV/0!</v>
      </c>
      <c r="AO68" s="90"/>
      <c r="AP68" s="56"/>
      <c r="AQ68" s="62">
        <f t="shared" si="12"/>
        <v>0</v>
      </c>
    </row>
    <row r="69" spans="1:43" ht="12.75" hidden="1">
      <c r="A69" s="29"/>
      <c r="B69" s="29"/>
      <c r="C69" s="31"/>
      <c r="D69" s="31"/>
      <c r="E69" s="31"/>
      <c r="F69" s="31"/>
      <c r="G69" s="31"/>
      <c r="H69" s="31"/>
      <c r="I69" s="31"/>
      <c r="J69" s="31"/>
      <c r="K69" s="32"/>
      <c r="L69" s="31"/>
      <c r="M69" s="31"/>
      <c r="N69" s="31"/>
      <c r="O69" s="31"/>
      <c r="P69" s="31"/>
      <c r="Q69" s="54"/>
      <c r="R69" s="31"/>
      <c r="S69" s="31"/>
      <c r="T69" s="31"/>
      <c r="U69" s="32"/>
      <c r="V69" s="31"/>
      <c r="W69" s="32"/>
      <c r="X69" s="60"/>
      <c r="Y69" s="31"/>
      <c r="Z69" s="31"/>
      <c r="AA69" s="31"/>
      <c r="AB69" s="31"/>
      <c r="AC69" s="60"/>
      <c r="AD69" s="31"/>
      <c r="AE69" s="31"/>
      <c r="AF69" s="31"/>
      <c r="AG69" s="54"/>
      <c r="AH69" s="31"/>
      <c r="AI69" s="54"/>
      <c r="AJ69" s="54"/>
      <c r="AK69" s="54"/>
      <c r="AL69" s="85"/>
      <c r="AM69" s="86"/>
      <c r="AN69" s="30" t="e">
        <f t="shared" si="13"/>
        <v>#DIV/0!</v>
      </c>
      <c r="AO69" s="90"/>
      <c r="AP69" s="56"/>
      <c r="AQ69" s="62">
        <f t="shared" si="12"/>
        <v>0</v>
      </c>
    </row>
    <row r="70" spans="1:43" ht="12.75" hidden="1">
      <c r="A70" s="29"/>
      <c r="B70" s="29"/>
      <c r="C70" s="31"/>
      <c r="D70" s="31"/>
      <c r="E70" s="31"/>
      <c r="F70" s="31"/>
      <c r="G70" s="31"/>
      <c r="H70" s="31"/>
      <c r="I70" s="31"/>
      <c r="J70" s="31"/>
      <c r="K70" s="32"/>
      <c r="L70" s="31"/>
      <c r="M70" s="31"/>
      <c r="N70" s="31"/>
      <c r="O70" s="31"/>
      <c r="P70" s="31"/>
      <c r="Q70" s="54"/>
      <c r="R70" s="31"/>
      <c r="S70" s="31"/>
      <c r="T70" s="31"/>
      <c r="U70" s="32"/>
      <c r="V70" s="31"/>
      <c r="W70" s="32"/>
      <c r="X70" s="60"/>
      <c r="Y70" s="31"/>
      <c r="Z70" s="31"/>
      <c r="AA70" s="31"/>
      <c r="AB70" s="31"/>
      <c r="AC70" s="60"/>
      <c r="AD70" s="31"/>
      <c r="AE70" s="31"/>
      <c r="AF70" s="31"/>
      <c r="AG70" s="54"/>
      <c r="AH70" s="31"/>
      <c r="AI70" s="54"/>
      <c r="AJ70" s="54"/>
      <c r="AK70" s="54"/>
      <c r="AL70" s="85"/>
      <c r="AM70" s="86"/>
      <c r="AN70" s="30" t="e">
        <f t="shared" si="13"/>
        <v>#DIV/0!</v>
      </c>
      <c r="AO70" s="90"/>
      <c r="AP70" s="56"/>
      <c r="AQ70" s="62">
        <f t="shared" si="12"/>
        <v>0</v>
      </c>
    </row>
    <row r="71" spans="1:43" ht="12.75" hidden="1">
      <c r="A71" s="29"/>
      <c r="B71" s="29"/>
      <c r="C71" s="31"/>
      <c r="D71" s="31"/>
      <c r="E71" s="31"/>
      <c r="F71" s="31"/>
      <c r="G71" s="31"/>
      <c r="H71" s="31"/>
      <c r="I71" s="31"/>
      <c r="J71" s="31"/>
      <c r="K71" s="32"/>
      <c r="L71" s="31"/>
      <c r="M71" s="31"/>
      <c r="N71" s="31"/>
      <c r="O71" s="31"/>
      <c r="P71" s="31"/>
      <c r="Q71" s="54"/>
      <c r="R71" s="31"/>
      <c r="S71" s="31"/>
      <c r="T71" s="31"/>
      <c r="U71" s="32"/>
      <c r="V71" s="31"/>
      <c r="W71" s="32"/>
      <c r="X71" s="60"/>
      <c r="Y71" s="31"/>
      <c r="Z71" s="31"/>
      <c r="AA71" s="31"/>
      <c r="AB71" s="31"/>
      <c r="AC71" s="60"/>
      <c r="AD71" s="31"/>
      <c r="AE71" s="31"/>
      <c r="AF71" s="31"/>
      <c r="AG71" s="54"/>
      <c r="AH71" s="31"/>
      <c r="AI71" s="54"/>
      <c r="AJ71" s="54"/>
      <c r="AK71" s="54"/>
      <c r="AL71" s="85"/>
      <c r="AM71" s="86"/>
      <c r="AN71" s="30" t="e">
        <f t="shared" si="13"/>
        <v>#DIV/0!</v>
      </c>
      <c r="AO71" s="90"/>
      <c r="AP71" s="56"/>
      <c r="AQ71" s="62">
        <f t="shared" si="12"/>
        <v>0</v>
      </c>
    </row>
    <row r="72" spans="1:43" ht="12.75" hidden="1">
      <c r="A72" s="29"/>
      <c r="B72" s="29"/>
      <c r="C72" s="31"/>
      <c r="D72" s="31"/>
      <c r="E72" s="31"/>
      <c r="F72" s="31"/>
      <c r="G72" s="31"/>
      <c r="H72" s="31"/>
      <c r="I72" s="31"/>
      <c r="J72" s="31"/>
      <c r="K72" s="32"/>
      <c r="L72" s="31"/>
      <c r="M72" s="31"/>
      <c r="N72" s="31"/>
      <c r="O72" s="31"/>
      <c r="P72" s="31"/>
      <c r="Q72" s="54"/>
      <c r="R72" s="31"/>
      <c r="S72" s="31"/>
      <c r="T72" s="31"/>
      <c r="U72" s="32"/>
      <c r="V72" s="31"/>
      <c r="W72" s="32"/>
      <c r="X72" s="60"/>
      <c r="Y72" s="31"/>
      <c r="Z72" s="31"/>
      <c r="AA72" s="31"/>
      <c r="AB72" s="31"/>
      <c r="AC72" s="60"/>
      <c r="AD72" s="31"/>
      <c r="AE72" s="31"/>
      <c r="AF72" s="31"/>
      <c r="AG72" s="54"/>
      <c r="AH72" s="31"/>
      <c r="AI72" s="54"/>
      <c r="AJ72" s="54"/>
      <c r="AK72" s="54"/>
      <c r="AL72" s="85"/>
      <c r="AM72" s="86"/>
      <c r="AN72" s="30" t="e">
        <f t="shared" si="13"/>
        <v>#DIV/0!</v>
      </c>
      <c r="AO72" s="90"/>
      <c r="AP72" s="56"/>
      <c r="AQ72" s="62">
        <f t="shared" si="12"/>
        <v>0</v>
      </c>
    </row>
    <row r="73" spans="1:43" ht="12.75" hidden="1">
      <c r="A73" s="29"/>
      <c r="B73" s="29"/>
      <c r="C73" s="31"/>
      <c r="D73" s="31"/>
      <c r="E73" s="31"/>
      <c r="F73" s="31"/>
      <c r="G73" s="31"/>
      <c r="H73" s="31"/>
      <c r="I73" s="31"/>
      <c r="J73" s="31"/>
      <c r="K73" s="32"/>
      <c r="L73" s="31"/>
      <c r="M73" s="31"/>
      <c r="N73" s="31"/>
      <c r="O73" s="31"/>
      <c r="P73" s="31"/>
      <c r="Q73" s="54"/>
      <c r="R73" s="31"/>
      <c r="S73" s="31"/>
      <c r="T73" s="31"/>
      <c r="U73" s="32"/>
      <c r="V73" s="31"/>
      <c r="W73" s="32"/>
      <c r="X73" s="60"/>
      <c r="Y73" s="31"/>
      <c r="Z73" s="31"/>
      <c r="AA73" s="31"/>
      <c r="AB73" s="31"/>
      <c r="AC73" s="60"/>
      <c r="AD73" s="31"/>
      <c r="AE73" s="31"/>
      <c r="AF73" s="31"/>
      <c r="AG73" s="54"/>
      <c r="AH73" s="31"/>
      <c r="AI73" s="54"/>
      <c r="AJ73" s="54"/>
      <c r="AK73" s="54"/>
      <c r="AL73" s="85"/>
      <c r="AM73" s="86"/>
      <c r="AN73" s="30" t="e">
        <f t="shared" si="13"/>
        <v>#DIV/0!</v>
      </c>
      <c r="AO73" s="90"/>
      <c r="AP73" s="56"/>
      <c r="AQ73" s="62">
        <f t="shared" si="12"/>
        <v>0</v>
      </c>
    </row>
    <row r="74" spans="1:43" ht="12.75" hidden="1">
      <c r="A74" s="29"/>
      <c r="B74" s="29"/>
      <c r="C74" s="31"/>
      <c r="D74" s="31"/>
      <c r="E74" s="31"/>
      <c r="F74" s="31"/>
      <c r="G74" s="31"/>
      <c r="H74" s="31"/>
      <c r="I74" s="31"/>
      <c r="J74" s="31"/>
      <c r="K74" s="32"/>
      <c r="L74" s="31"/>
      <c r="M74" s="31"/>
      <c r="N74" s="31"/>
      <c r="O74" s="31"/>
      <c r="P74" s="31"/>
      <c r="Q74" s="54"/>
      <c r="R74" s="31"/>
      <c r="S74" s="31"/>
      <c r="T74" s="31"/>
      <c r="U74" s="32"/>
      <c r="V74" s="31"/>
      <c r="W74" s="32"/>
      <c r="X74" s="60"/>
      <c r="Y74" s="31"/>
      <c r="Z74" s="31"/>
      <c r="AA74" s="31"/>
      <c r="AB74" s="31"/>
      <c r="AC74" s="60"/>
      <c r="AD74" s="31"/>
      <c r="AE74" s="31"/>
      <c r="AF74" s="31"/>
      <c r="AG74" s="54"/>
      <c r="AH74" s="31"/>
      <c r="AI74" s="54"/>
      <c r="AJ74" s="54"/>
      <c r="AK74" s="54"/>
      <c r="AL74" s="85"/>
      <c r="AM74" s="86"/>
      <c r="AN74" s="30" t="e">
        <f t="shared" si="13"/>
        <v>#DIV/0!</v>
      </c>
      <c r="AO74" s="90"/>
      <c r="AP74" s="56"/>
      <c r="AQ74" s="62">
        <f t="shared" si="12"/>
        <v>0</v>
      </c>
    </row>
    <row r="75" spans="1:43" ht="12.75" hidden="1">
      <c r="A75" s="29"/>
      <c r="B75" s="29"/>
      <c r="C75" s="31"/>
      <c r="D75" s="31"/>
      <c r="E75" s="31"/>
      <c r="F75" s="31"/>
      <c r="G75" s="31"/>
      <c r="H75" s="31"/>
      <c r="I75" s="31"/>
      <c r="J75" s="31"/>
      <c r="K75" s="32"/>
      <c r="L75" s="31"/>
      <c r="M75" s="31"/>
      <c r="N75" s="31"/>
      <c r="O75" s="31"/>
      <c r="P75" s="31"/>
      <c r="Q75" s="54"/>
      <c r="R75" s="31"/>
      <c r="S75" s="31"/>
      <c r="T75" s="31"/>
      <c r="U75" s="32"/>
      <c r="V75" s="31"/>
      <c r="W75" s="32"/>
      <c r="X75" s="60"/>
      <c r="Y75" s="31"/>
      <c r="Z75" s="31"/>
      <c r="AA75" s="31"/>
      <c r="AB75" s="31"/>
      <c r="AC75" s="60"/>
      <c r="AD75" s="31"/>
      <c r="AE75" s="31"/>
      <c r="AF75" s="31"/>
      <c r="AG75" s="54"/>
      <c r="AH75" s="31"/>
      <c r="AI75" s="54"/>
      <c r="AJ75" s="54"/>
      <c r="AK75" s="54"/>
      <c r="AL75" s="85"/>
      <c r="AM75" s="86"/>
      <c r="AN75" s="30" t="e">
        <f t="shared" si="13"/>
        <v>#DIV/0!</v>
      </c>
      <c r="AO75" s="90"/>
      <c r="AP75" s="56"/>
      <c r="AQ75" s="62">
        <f t="shared" si="12"/>
        <v>0</v>
      </c>
    </row>
    <row r="76" spans="1:43" ht="12.75">
      <c r="A76" s="29" t="s">
        <v>17</v>
      </c>
      <c r="B76" s="29" t="s">
        <v>44</v>
      </c>
      <c r="C76" s="31"/>
      <c r="D76" s="31"/>
      <c r="E76" s="31">
        <v>150</v>
      </c>
      <c r="F76" s="31">
        <v>320</v>
      </c>
      <c r="G76" s="31">
        <v>300</v>
      </c>
      <c r="H76" s="31">
        <v>150</v>
      </c>
      <c r="I76" s="31">
        <v>150</v>
      </c>
      <c r="J76" s="31"/>
      <c r="K76" s="32"/>
      <c r="L76" s="31"/>
      <c r="M76" s="31"/>
      <c r="N76" s="29"/>
      <c r="O76" s="31"/>
      <c r="P76" s="31">
        <v>150</v>
      </c>
      <c r="Q76" s="54">
        <f>I76-H76</f>
        <v>0</v>
      </c>
      <c r="R76" s="31">
        <v>150</v>
      </c>
      <c r="S76" s="31">
        <v>63.06</v>
      </c>
      <c r="T76" s="31">
        <v>85.66</v>
      </c>
      <c r="U76" s="32"/>
      <c r="V76" s="29"/>
      <c r="W76" s="32"/>
      <c r="X76" s="60"/>
      <c r="Y76" s="31"/>
      <c r="Z76" s="31"/>
      <c r="AA76" s="31"/>
      <c r="AB76" s="31"/>
      <c r="AC76" s="60"/>
      <c r="AD76" s="31"/>
      <c r="AE76" s="31"/>
      <c r="AF76" s="31"/>
      <c r="AG76" s="54"/>
      <c r="AH76" s="31">
        <v>219</v>
      </c>
      <c r="AI76" s="54">
        <f>AD76-AH76</f>
        <v>-219</v>
      </c>
      <c r="AJ76" s="54">
        <f>R76-AH76</f>
        <v>-69</v>
      </c>
      <c r="AK76" s="54"/>
      <c r="AL76" s="85"/>
      <c r="AM76" s="86"/>
      <c r="AN76" s="32">
        <f t="shared" si="13"/>
        <v>73</v>
      </c>
      <c r="AO76" s="90"/>
      <c r="AP76" s="56"/>
      <c r="AQ76" s="62"/>
    </row>
    <row r="77" spans="1:43" ht="12.75">
      <c r="A77" s="29" t="s">
        <v>18</v>
      </c>
      <c r="B77" s="29" t="s">
        <v>138</v>
      </c>
      <c r="C77" s="31"/>
      <c r="D77" s="31"/>
      <c r="E77" s="31">
        <v>2200</v>
      </c>
      <c r="F77" s="31">
        <v>2200</v>
      </c>
      <c r="G77" s="31">
        <v>2200</v>
      </c>
      <c r="H77" s="31">
        <v>2200</v>
      </c>
      <c r="I77" s="31">
        <v>2200</v>
      </c>
      <c r="J77" s="31"/>
      <c r="K77" s="32"/>
      <c r="L77" s="31"/>
      <c r="M77" s="31"/>
      <c r="N77" s="29"/>
      <c r="O77" s="31"/>
      <c r="P77" s="31">
        <v>2200</v>
      </c>
      <c r="Q77" s="54">
        <f>I77-H77</f>
        <v>0</v>
      </c>
      <c r="R77" s="31">
        <v>2200</v>
      </c>
      <c r="S77" s="31">
        <v>1098</v>
      </c>
      <c r="T77" s="31">
        <v>1281</v>
      </c>
      <c r="U77" s="32"/>
      <c r="V77" s="31"/>
      <c r="W77" s="32"/>
      <c r="X77" s="60"/>
      <c r="Y77" s="31"/>
      <c r="Z77" s="31"/>
      <c r="AA77" s="31"/>
      <c r="AB77" s="31"/>
      <c r="AC77" s="60"/>
      <c r="AD77" s="31"/>
      <c r="AE77" s="31"/>
      <c r="AF77" s="31"/>
      <c r="AG77" s="54"/>
      <c r="AH77" s="31">
        <v>2196</v>
      </c>
      <c r="AI77" s="54">
        <f>AD77-AH77</f>
        <v>-2196</v>
      </c>
      <c r="AJ77" s="54">
        <f>R77-AH77</f>
        <v>4</v>
      </c>
      <c r="AK77" s="54"/>
      <c r="AL77" s="85"/>
      <c r="AM77" s="86"/>
      <c r="AN77" s="32">
        <f t="shared" si="13"/>
        <v>99.81818181818181</v>
      </c>
      <c r="AO77" s="90"/>
      <c r="AP77" s="56"/>
      <c r="AQ77" s="62"/>
    </row>
    <row r="78" spans="1:43" ht="12.75">
      <c r="A78" s="29" t="s">
        <v>19</v>
      </c>
      <c r="B78" s="114" t="s">
        <v>174</v>
      </c>
      <c r="C78" s="31"/>
      <c r="D78" s="31"/>
      <c r="E78" s="31">
        <f>E79+E80+E81+E82</f>
        <v>1950</v>
      </c>
      <c r="F78" s="31">
        <f>F87+F88+F89+F90</f>
        <v>4100</v>
      </c>
      <c r="G78" s="31">
        <v>3945</v>
      </c>
      <c r="H78" s="31">
        <v>1200</v>
      </c>
      <c r="I78" s="31">
        <v>1500</v>
      </c>
      <c r="J78" s="31"/>
      <c r="K78" s="32"/>
      <c r="L78" s="31"/>
      <c r="M78" s="31"/>
      <c r="N78" s="31"/>
      <c r="O78" s="31"/>
      <c r="P78" s="31">
        <v>1500</v>
      </c>
      <c r="Q78" s="54">
        <f>I78-H78</f>
        <v>300</v>
      </c>
      <c r="R78" s="31">
        <v>1930</v>
      </c>
      <c r="S78" s="31">
        <v>1019.6</v>
      </c>
      <c r="T78" s="31">
        <v>1019.6</v>
      </c>
      <c r="U78" s="32"/>
      <c r="V78" s="31"/>
      <c r="W78" s="32"/>
      <c r="X78" s="60"/>
      <c r="Y78" s="31"/>
      <c r="Z78" s="31"/>
      <c r="AA78" s="31"/>
      <c r="AB78" s="31"/>
      <c r="AC78" s="60"/>
      <c r="AD78" s="31"/>
      <c r="AE78" s="31"/>
      <c r="AF78" s="31"/>
      <c r="AG78" s="54"/>
      <c r="AH78" s="31">
        <v>3878.8</v>
      </c>
      <c r="AI78" s="54">
        <f>AD78-AH78</f>
        <v>-3878.8</v>
      </c>
      <c r="AJ78" s="54">
        <f>R78-AH78</f>
        <v>-1948.8000000000002</v>
      </c>
      <c r="AK78" s="54"/>
      <c r="AL78" s="85"/>
      <c r="AM78" s="86"/>
      <c r="AN78" s="32">
        <f t="shared" si="13"/>
        <v>98.32192648922687</v>
      </c>
      <c r="AO78" s="90"/>
      <c r="AP78" s="56"/>
      <c r="AQ78" s="62"/>
    </row>
    <row r="79" spans="1:43" ht="12.75" hidden="1">
      <c r="A79" s="29"/>
      <c r="B79" s="87" t="s">
        <v>104</v>
      </c>
      <c r="C79" s="31"/>
      <c r="D79" s="31"/>
      <c r="E79" s="91">
        <v>1100</v>
      </c>
      <c r="F79" s="91"/>
      <c r="G79" s="91">
        <v>1100</v>
      </c>
      <c r="H79" s="31"/>
      <c r="I79" s="31"/>
      <c r="J79" s="31"/>
      <c r="K79" s="32"/>
      <c r="L79" s="31"/>
      <c r="M79" s="31"/>
      <c r="N79" s="31"/>
      <c r="O79" s="31"/>
      <c r="P79" s="31"/>
      <c r="Q79" s="54"/>
      <c r="R79" s="31"/>
      <c r="S79" s="31"/>
      <c r="T79" s="31"/>
      <c r="U79" s="32"/>
      <c r="V79" s="31"/>
      <c r="W79" s="32"/>
      <c r="X79" s="60"/>
      <c r="Y79" s="31"/>
      <c r="Z79" s="31"/>
      <c r="AA79" s="31"/>
      <c r="AB79" s="31"/>
      <c r="AC79" s="60"/>
      <c r="AD79" s="91"/>
      <c r="AE79" s="91"/>
      <c r="AF79" s="91"/>
      <c r="AG79" s="54"/>
      <c r="AH79" s="31"/>
      <c r="AI79" s="54"/>
      <c r="AJ79" s="54"/>
      <c r="AK79" s="54"/>
      <c r="AL79" s="85"/>
      <c r="AM79" s="86"/>
      <c r="AN79" s="62">
        <f t="shared" si="13"/>
        <v>0</v>
      </c>
      <c r="AO79" s="90"/>
      <c r="AP79" s="56"/>
      <c r="AQ79" s="62"/>
    </row>
    <row r="80" spans="1:43" ht="12.75" hidden="1">
      <c r="A80" s="29"/>
      <c r="B80" s="87" t="s">
        <v>105</v>
      </c>
      <c r="C80" s="31"/>
      <c r="D80" s="31"/>
      <c r="E80" s="91">
        <v>300</v>
      </c>
      <c r="F80" s="91"/>
      <c r="G80" s="91">
        <v>600</v>
      </c>
      <c r="H80" s="31"/>
      <c r="I80" s="31"/>
      <c r="J80" s="31"/>
      <c r="K80" s="32"/>
      <c r="L80" s="31"/>
      <c r="M80" s="31"/>
      <c r="N80" s="31"/>
      <c r="O80" s="31"/>
      <c r="P80" s="31"/>
      <c r="Q80" s="54"/>
      <c r="R80" s="31"/>
      <c r="S80" s="31"/>
      <c r="T80" s="31"/>
      <c r="U80" s="32"/>
      <c r="V80" s="31"/>
      <c r="W80" s="32"/>
      <c r="X80" s="60"/>
      <c r="Y80" s="31"/>
      <c r="Z80" s="31"/>
      <c r="AA80" s="31"/>
      <c r="AB80" s="31"/>
      <c r="AC80" s="60"/>
      <c r="AD80" s="91"/>
      <c r="AE80" s="91"/>
      <c r="AF80" s="91"/>
      <c r="AG80" s="54"/>
      <c r="AH80" s="31"/>
      <c r="AI80" s="54"/>
      <c r="AJ80" s="54"/>
      <c r="AK80" s="54"/>
      <c r="AL80" s="85"/>
      <c r="AM80" s="86"/>
      <c r="AN80" s="62">
        <f t="shared" si="13"/>
        <v>0</v>
      </c>
      <c r="AO80" s="90"/>
      <c r="AP80" s="56"/>
      <c r="AQ80" s="62"/>
    </row>
    <row r="81" spans="1:43" ht="12.75" hidden="1">
      <c r="A81" s="29"/>
      <c r="B81" s="87" t="s">
        <v>106</v>
      </c>
      <c r="C81" s="31"/>
      <c r="D81" s="31"/>
      <c r="E81" s="91">
        <v>300</v>
      </c>
      <c r="F81" s="91"/>
      <c r="G81" s="91">
        <v>0</v>
      </c>
      <c r="H81" s="31"/>
      <c r="I81" s="31"/>
      <c r="J81" s="31"/>
      <c r="K81" s="32"/>
      <c r="L81" s="31"/>
      <c r="M81" s="31"/>
      <c r="N81" s="31"/>
      <c r="O81" s="31"/>
      <c r="P81" s="31"/>
      <c r="Q81" s="54"/>
      <c r="R81" s="31"/>
      <c r="S81" s="31"/>
      <c r="T81" s="31"/>
      <c r="U81" s="32"/>
      <c r="V81" s="31"/>
      <c r="W81" s="32"/>
      <c r="X81" s="60"/>
      <c r="Y81" s="31"/>
      <c r="Z81" s="31"/>
      <c r="AA81" s="31"/>
      <c r="AB81" s="31"/>
      <c r="AC81" s="60"/>
      <c r="AD81" s="91"/>
      <c r="AE81" s="91"/>
      <c r="AF81" s="91"/>
      <c r="AG81" s="54"/>
      <c r="AH81" s="31"/>
      <c r="AI81" s="54"/>
      <c r="AJ81" s="54"/>
      <c r="AK81" s="54"/>
      <c r="AL81" s="85"/>
      <c r="AM81" s="86"/>
      <c r="AN81" s="62" t="e">
        <f t="shared" si="13"/>
        <v>#DIV/0!</v>
      </c>
      <c r="AO81" s="90"/>
      <c r="AP81" s="56"/>
      <c r="AQ81" s="62"/>
    </row>
    <row r="82" spans="1:43" ht="12.75" hidden="1">
      <c r="A82" s="29"/>
      <c r="B82" s="87" t="s">
        <v>107</v>
      </c>
      <c r="C82" s="31"/>
      <c r="D82" s="31"/>
      <c r="E82" s="91">
        <v>250</v>
      </c>
      <c r="F82" s="91"/>
      <c r="G82" s="91">
        <v>0</v>
      </c>
      <c r="H82" s="31"/>
      <c r="I82" s="31"/>
      <c r="J82" s="31"/>
      <c r="K82" s="32"/>
      <c r="L82" s="31"/>
      <c r="M82" s="31"/>
      <c r="N82" s="31"/>
      <c r="O82" s="31"/>
      <c r="P82" s="31"/>
      <c r="Q82" s="54"/>
      <c r="R82" s="31"/>
      <c r="S82" s="31"/>
      <c r="T82" s="31"/>
      <c r="U82" s="32"/>
      <c r="V82" s="31"/>
      <c r="W82" s="32"/>
      <c r="X82" s="60"/>
      <c r="Y82" s="31"/>
      <c r="Z82" s="31"/>
      <c r="AA82" s="31"/>
      <c r="AB82" s="31"/>
      <c r="AC82" s="60"/>
      <c r="AD82" s="91"/>
      <c r="AE82" s="91"/>
      <c r="AF82" s="91"/>
      <c r="AG82" s="54"/>
      <c r="AH82" s="31"/>
      <c r="AI82" s="54"/>
      <c r="AJ82" s="54"/>
      <c r="AK82" s="54"/>
      <c r="AL82" s="85"/>
      <c r="AM82" s="86"/>
      <c r="AN82" s="62" t="e">
        <f t="shared" si="13"/>
        <v>#DIV/0!</v>
      </c>
      <c r="AO82" s="90"/>
      <c r="AP82" s="56"/>
      <c r="AQ82" s="62"/>
    </row>
    <row r="83" spans="1:43" ht="12.75" hidden="1">
      <c r="A83" s="29"/>
      <c r="B83" s="29"/>
      <c r="C83" s="31"/>
      <c r="D83" s="31"/>
      <c r="E83" s="31"/>
      <c r="F83" s="31"/>
      <c r="G83" s="31"/>
      <c r="H83" s="31"/>
      <c r="I83" s="31"/>
      <c r="J83" s="31"/>
      <c r="K83" s="32"/>
      <c r="L83" s="31"/>
      <c r="M83" s="31"/>
      <c r="N83" s="31"/>
      <c r="O83" s="31"/>
      <c r="P83" s="31"/>
      <c r="Q83" s="54"/>
      <c r="R83" s="31"/>
      <c r="S83" s="31"/>
      <c r="T83" s="31"/>
      <c r="U83" s="32"/>
      <c r="V83" s="31"/>
      <c r="W83" s="32"/>
      <c r="X83" s="60"/>
      <c r="Y83" s="31"/>
      <c r="Z83" s="31"/>
      <c r="AA83" s="31"/>
      <c r="AB83" s="31"/>
      <c r="AC83" s="60"/>
      <c r="AD83" s="31"/>
      <c r="AE83" s="31"/>
      <c r="AF83" s="31"/>
      <c r="AG83" s="54"/>
      <c r="AH83" s="31"/>
      <c r="AI83" s="54">
        <f>AD83-AH83</f>
        <v>0</v>
      </c>
      <c r="AJ83" s="54"/>
      <c r="AK83" s="54"/>
      <c r="AL83" s="85"/>
      <c r="AM83" s="86"/>
      <c r="AN83" s="62" t="e">
        <f t="shared" si="13"/>
        <v>#DIV/0!</v>
      </c>
      <c r="AO83" s="90"/>
      <c r="AP83" s="56"/>
      <c r="AQ83" s="62"/>
    </row>
    <row r="84" spans="1:43" ht="12.75" hidden="1">
      <c r="A84" s="29"/>
      <c r="B84" s="29"/>
      <c r="C84" s="31"/>
      <c r="D84" s="31"/>
      <c r="E84" s="31"/>
      <c r="F84" s="31"/>
      <c r="G84" s="31"/>
      <c r="H84" s="31"/>
      <c r="I84" s="31"/>
      <c r="J84" s="31"/>
      <c r="K84" s="32"/>
      <c r="L84" s="31"/>
      <c r="M84" s="31"/>
      <c r="N84" s="31"/>
      <c r="O84" s="31"/>
      <c r="P84" s="31"/>
      <c r="Q84" s="54"/>
      <c r="R84" s="31"/>
      <c r="S84" s="31"/>
      <c r="T84" s="31"/>
      <c r="U84" s="32"/>
      <c r="V84" s="31"/>
      <c r="W84" s="32"/>
      <c r="X84" s="60"/>
      <c r="Y84" s="31"/>
      <c r="Z84" s="31"/>
      <c r="AA84" s="31"/>
      <c r="AB84" s="31"/>
      <c r="AC84" s="60"/>
      <c r="AD84" s="31"/>
      <c r="AE84" s="31"/>
      <c r="AF84" s="31"/>
      <c r="AG84" s="54"/>
      <c r="AH84" s="31"/>
      <c r="AI84" s="54">
        <f>AD84-AH84</f>
        <v>0</v>
      </c>
      <c r="AJ84" s="54"/>
      <c r="AK84" s="54"/>
      <c r="AL84" s="85"/>
      <c r="AM84" s="86"/>
      <c r="AN84" s="62" t="e">
        <f t="shared" si="13"/>
        <v>#DIV/0!</v>
      </c>
      <c r="AO84" s="90"/>
      <c r="AP84" s="56"/>
      <c r="AQ84" s="62"/>
    </row>
    <row r="85" spans="1:43" ht="12.75" hidden="1">
      <c r="A85" s="29"/>
      <c r="B85" s="29"/>
      <c r="C85" s="31"/>
      <c r="D85" s="31"/>
      <c r="E85" s="31"/>
      <c r="F85" s="31"/>
      <c r="G85" s="31"/>
      <c r="H85" s="31"/>
      <c r="I85" s="31"/>
      <c r="J85" s="31"/>
      <c r="K85" s="32"/>
      <c r="L85" s="31"/>
      <c r="M85" s="31"/>
      <c r="N85" s="31"/>
      <c r="O85" s="31"/>
      <c r="P85" s="31"/>
      <c r="Q85" s="54"/>
      <c r="R85" s="31"/>
      <c r="S85" s="31"/>
      <c r="T85" s="31"/>
      <c r="U85" s="32"/>
      <c r="V85" s="31"/>
      <c r="W85" s="32"/>
      <c r="X85" s="60"/>
      <c r="Y85" s="31"/>
      <c r="Z85" s="31"/>
      <c r="AA85" s="31"/>
      <c r="AB85" s="31"/>
      <c r="AC85" s="60"/>
      <c r="AD85" s="31"/>
      <c r="AE85" s="31"/>
      <c r="AF85" s="31"/>
      <c r="AG85" s="54"/>
      <c r="AH85" s="31"/>
      <c r="AI85" s="54">
        <f>AD85-AH85</f>
        <v>0</v>
      </c>
      <c r="AJ85" s="54"/>
      <c r="AK85" s="54"/>
      <c r="AL85" s="85"/>
      <c r="AM85" s="86"/>
      <c r="AN85" s="62" t="e">
        <f t="shared" si="13"/>
        <v>#DIV/0!</v>
      </c>
      <c r="AO85" s="90"/>
      <c r="AP85" s="56"/>
      <c r="AQ85" s="62"/>
    </row>
    <row r="86" spans="1:43" ht="12.75" hidden="1">
      <c r="A86" s="29"/>
      <c r="B86" s="87" t="s">
        <v>120</v>
      </c>
      <c r="C86" s="31"/>
      <c r="D86" s="31"/>
      <c r="E86" s="31"/>
      <c r="F86" s="31"/>
      <c r="G86" s="91">
        <v>500</v>
      </c>
      <c r="H86" s="31"/>
      <c r="I86" s="31"/>
      <c r="J86" s="31"/>
      <c r="K86" s="32"/>
      <c r="L86" s="31"/>
      <c r="M86" s="31"/>
      <c r="N86" s="31"/>
      <c r="O86" s="31"/>
      <c r="P86" s="31"/>
      <c r="Q86" s="54"/>
      <c r="R86" s="31"/>
      <c r="S86" s="31"/>
      <c r="T86" s="31"/>
      <c r="U86" s="32"/>
      <c r="V86" s="31"/>
      <c r="W86" s="32"/>
      <c r="X86" s="60"/>
      <c r="Y86" s="31"/>
      <c r="Z86" s="31"/>
      <c r="AA86" s="31"/>
      <c r="AB86" s="31"/>
      <c r="AC86" s="60"/>
      <c r="AD86" s="91"/>
      <c r="AE86" s="91"/>
      <c r="AF86" s="91"/>
      <c r="AG86" s="54"/>
      <c r="AH86" s="31"/>
      <c r="AI86" s="54"/>
      <c r="AJ86" s="54"/>
      <c r="AK86" s="54"/>
      <c r="AL86" s="85"/>
      <c r="AM86" s="86"/>
      <c r="AN86" s="62">
        <f t="shared" si="13"/>
        <v>0</v>
      </c>
      <c r="AO86" s="90"/>
      <c r="AP86" s="56"/>
      <c r="AQ86" s="62"/>
    </row>
    <row r="87" spans="1:43" ht="12.75">
      <c r="A87" s="29"/>
      <c r="B87" s="87" t="s">
        <v>165</v>
      </c>
      <c r="C87" s="31"/>
      <c r="D87" s="31"/>
      <c r="E87" s="31"/>
      <c r="F87" s="91">
        <v>1500</v>
      </c>
      <c r="G87" s="91"/>
      <c r="H87" s="31"/>
      <c r="I87" s="31"/>
      <c r="J87" s="31"/>
      <c r="K87" s="32"/>
      <c r="L87" s="31"/>
      <c r="M87" s="31"/>
      <c r="N87" s="31"/>
      <c r="O87" s="31"/>
      <c r="P87" s="31"/>
      <c r="Q87" s="54"/>
      <c r="R87" s="31"/>
      <c r="S87" s="31"/>
      <c r="T87" s="31"/>
      <c r="U87" s="32"/>
      <c r="V87" s="31"/>
      <c r="W87" s="32"/>
      <c r="X87" s="60"/>
      <c r="Y87" s="31"/>
      <c r="Z87" s="31"/>
      <c r="AA87" s="31"/>
      <c r="AB87" s="31"/>
      <c r="AC87" s="60"/>
      <c r="AD87" s="91"/>
      <c r="AE87" s="91"/>
      <c r="AF87" s="91"/>
      <c r="AG87" s="54"/>
      <c r="AH87" s="31"/>
      <c r="AI87" s="54"/>
      <c r="AJ87" s="54"/>
      <c r="AK87" s="54"/>
      <c r="AL87" s="85"/>
      <c r="AM87" s="86"/>
      <c r="AN87" s="62"/>
      <c r="AO87" s="90"/>
      <c r="AP87" s="56"/>
      <c r="AQ87" s="62"/>
    </row>
    <row r="88" spans="1:43" ht="12.75">
      <c r="A88" s="29"/>
      <c r="B88" s="87" t="s">
        <v>166</v>
      </c>
      <c r="C88" s="31"/>
      <c r="D88" s="31"/>
      <c r="E88" s="31"/>
      <c r="F88" s="91">
        <v>1000</v>
      </c>
      <c r="G88" s="91"/>
      <c r="H88" s="31"/>
      <c r="I88" s="31"/>
      <c r="J88" s="31"/>
      <c r="K88" s="32"/>
      <c r="L88" s="31"/>
      <c r="M88" s="31"/>
      <c r="N88" s="31"/>
      <c r="O88" s="31"/>
      <c r="P88" s="31"/>
      <c r="Q88" s="54"/>
      <c r="R88" s="31"/>
      <c r="S88" s="31"/>
      <c r="T88" s="31"/>
      <c r="U88" s="32"/>
      <c r="V88" s="31"/>
      <c r="W88" s="32"/>
      <c r="X88" s="60"/>
      <c r="Y88" s="31"/>
      <c r="Z88" s="31"/>
      <c r="AA88" s="31"/>
      <c r="AB88" s="31"/>
      <c r="AC88" s="60"/>
      <c r="AD88" s="91"/>
      <c r="AE88" s="91"/>
      <c r="AF88" s="91"/>
      <c r="AG88" s="54"/>
      <c r="AH88" s="31"/>
      <c r="AI88" s="54"/>
      <c r="AJ88" s="54"/>
      <c r="AK88" s="54"/>
      <c r="AL88" s="85"/>
      <c r="AM88" s="86"/>
      <c r="AN88" s="62"/>
      <c r="AO88" s="90"/>
      <c r="AP88" s="56"/>
      <c r="AQ88" s="62"/>
    </row>
    <row r="89" spans="1:43" ht="12.75">
      <c r="A89" s="29"/>
      <c r="B89" s="87" t="s">
        <v>167</v>
      </c>
      <c r="C89" s="31"/>
      <c r="D89" s="31"/>
      <c r="E89" s="31"/>
      <c r="F89" s="91">
        <v>900</v>
      </c>
      <c r="G89" s="91"/>
      <c r="H89" s="31"/>
      <c r="I89" s="31"/>
      <c r="J89" s="31"/>
      <c r="K89" s="32"/>
      <c r="L89" s="31"/>
      <c r="M89" s="31"/>
      <c r="N89" s="31"/>
      <c r="O89" s="31"/>
      <c r="P89" s="31"/>
      <c r="Q89" s="54"/>
      <c r="R89" s="31"/>
      <c r="S89" s="31"/>
      <c r="T89" s="31"/>
      <c r="U89" s="32"/>
      <c r="V89" s="31"/>
      <c r="W89" s="32"/>
      <c r="X89" s="60"/>
      <c r="Y89" s="31"/>
      <c r="Z89" s="31"/>
      <c r="AA89" s="31"/>
      <c r="AB89" s="31"/>
      <c r="AC89" s="60"/>
      <c r="AD89" s="91"/>
      <c r="AE89" s="91"/>
      <c r="AF89" s="91"/>
      <c r="AG89" s="54"/>
      <c r="AH89" s="31"/>
      <c r="AI89" s="54"/>
      <c r="AJ89" s="54"/>
      <c r="AK89" s="54"/>
      <c r="AL89" s="85"/>
      <c r="AM89" s="86"/>
      <c r="AN89" s="62"/>
      <c r="AO89" s="90"/>
      <c r="AP89" s="56"/>
      <c r="AQ89" s="62"/>
    </row>
    <row r="90" spans="1:43" ht="12.75">
      <c r="A90" s="29"/>
      <c r="B90" s="87" t="s">
        <v>168</v>
      </c>
      <c r="C90" s="31"/>
      <c r="D90" s="31"/>
      <c r="E90" s="31"/>
      <c r="F90" s="91">
        <v>700</v>
      </c>
      <c r="G90" s="91"/>
      <c r="H90" s="31"/>
      <c r="I90" s="31"/>
      <c r="J90" s="31"/>
      <c r="K90" s="32"/>
      <c r="L90" s="31"/>
      <c r="M90" s="31"/>
      <c r="N90" s="31"/>
      <c r="O90" s="31"/>
      <c r="P90" s="31"/>
      <c r="Q90" s="54"/>
      <c r="R90" s="31"/>
      <c r="S90" s="31"/>
      <c r="T90" s="31"/>
      <c r="U90" s="32"/>
      <c r="V90" s="31"/>
      <c r="W90" s="32"/>
      <c r="X90" s="60"/>
      <c r="Y90" s="31"/>
      <c r="Z90" s="31"/>
      <c r="AA90" s="31"/>
      <c r="AB90" s="31"/>
      <c r="AC90" s="60"/>
      <c r="AD90" s="91"/>
      <c r="AE90" s="91"/>
      <c r="AF90" s="91"/>
      <c r="AG90" s="54"/>
      <c r="AH90" s="31"/>
      <c r="AI90" s="54"/>
      <c r="AJ90" s="54"/>
      <c r="AK90" s="54"/>
      <c r="AL90" s="85"/>
      <c r="AM90" s="86"/>
      <c r="AN90" s="62"/>
      <c r="AO90" s="90"/>
      <c r="AP90" s="56"/>
      <c r="AQ90" s="62"/>
    </row>
    <row r="91" spans="1:43" ht="12.75" hidden="1">
      <c r="A91" s="29"/>
      <c r="B91" s="87"/>
      <c r="C91" s="31"/>
      <c r="D91" s="31"/>
      <c r="E91" s="31"/>
      <c r="F91" s="31"/>
      <c r="G91" s="91"/>
      <c r="H91" s="31"/>
      <c r="I91" s="31"/>
      <c r="J91" s="31"/>
      <c r="K91" s="32"/>
      <c r="L91" s="31"/>
      <c r="M91" s="31"/>
      <c r="N91" s="31"/>
      <c r="O91" s="31"/>
      <c r="P91" s="31"/>
      <c r="Q91" s="54"/>
      <c r="R91" s="31"/>
      <c r="S91" s="31"/>
      <c r="T91" s="31"/>
      <c r="U91" s="32"/>
      <c r="V91" s="31"/>
      <c r="W91" s="32"/>
      <c r="X91" s="60"/>
      <c r="Y91" s="31"/>
      <c r="Z91" s="31"/>
      <c r="AA91" s="31"/>
      <c r="AB91" s="31"/>
      <c r="AC91" s="60"/>
      <c r="AD91" s="91"/>
      <c r="AE91" s="91"/>
      <c r="AF91" s="91"/>
      <c r="AG91" s="54"/>
      <c r="AH91" s="31"/>
      <c r="AI91" s="54"/>
      <c r="AJ91" s="54"/>
      <c r="AK91" s="54"/>
      <c r="AL91" s="85"/>
      <c r="AM91" s="86"/>
      <c r="AN91" s="30" t="e">
        <f t="shared" si="13"/>
        <v>#DIV/0!</v>
      </c>
      <c r="AO91" s="90"/>
      <c r="AP91" s="56"/>
      <c r="AQ91" s="62"/>
    </row>
    <row r="92" spans="1:43" ht="12.75" hidden="1">
      <c r="A92" s="29"/>
      <c r="B92" s="87"/>
      <c r="C92" s="31"/>
      <c r="D92" s="31"/>
      <c r="E92" s="31"/>
      <c r="F92" s="31"/>
      <c r="G92" s="91"/>
      <c r="H92" s="31"/>
      <c r="I92" s="31"/>
      <c r="J92" s="31"/>
      <c r="K92" s="32"/>
      <c r="L92" s="31"/>
      <c r="M92" s="31"/>
      <c r="N92" s="31"/>
      <c r="O92" s="31"/>
      <c r="P92" s="31"/>
      <c r="Q92" s="54"/>
      <c r="R92" s="31"/>
      <c r="S92" s="31"/>
      <c r="T92" s="31"/>
      <c r="U92" s="32"/>
      <c r="V92" s="31"/>
      <c r="W92" s="32"/>
      <c r="X92" s="60"/>
      <c r="Y92" s="31"/>
      <c r="Z92" s="31"/>
      <c r="AA92" s="31"/>
      <c r="AB92" s="31"/>
      <c r="AC92" s="60"/>
      <c r="AD92" s="91"/>
      <c r="AE92" s="91"/>
      <c r="AF92" s="91"/>
      <c r="AG92" s="54"/>
      <c r="AH92" s="31"/>
      <c r="AI92" s="54"/>
      <c r="AJ92" s="54"/>
      <c r="AK92" s="54"/>
      <c r="AL92" s="85"/>
      <c r="AM92" s="86"/>
      <c r="AN92" s="30" t="e">
        <f t="shared" si="13"/>
        <v>#DIV/0!</v>
      </c>
      <c r="AO92" s="90"/>
      <c r="AP92" s="56"/>
      <c r="AQ92" s="62"/>
    </row>
    <row r="93" spans="1:43" ht="12.75" hidden="1">
      <c r="A93" s="29"/>
      <c r="B93" s="87"/>
      <c r="C93" s="31"/>
      <c r="D93" s="31"/>
      <c r="E93" s="31"/>
      <c r="F93" s="31"/>
      <c r="G93" s="91"/>
      <c r="H93" s="31"/>
      <c r="I93" s="31"/>
      <c r="J93" s="31"/>
      <c r="K93" s="32"/>
      <c r="L93" s="31"/>
      <c r="M93" s="31"/>
      <c r="N93" s="31"/>
      <c r="O93" s="31"/>
      <c r="P93" s="31"/>
      <c r="Q93" s="54"/>
      <c r="R93" s="31"/>
      <c r="S93" s="31"/>
      <c r="T93" s="31"/>
      <c r="U93" s="32"/>
      <c r="V93" s="31"/>
      <c r="W93" s="32"/>
      <c r="X93" s="60"/>
      <c r="Y93" s="31"/>
      <c r="Z93" s="31"/>
      <c r="AA93" s="31"/>
      <c r="AB93" s="31"/>
      <c r="AC93" s="60"/>
      <c r="AD93" s="91"/>
      <c r="AE93" s="91"/>
      <c r="AF93" s="91"/>
      <c r="AG93" s="54"/>
      <c r="AH93" s="31"/>
      <c r="AI93" s="54"/>
      <c r="AJ93" s="54"/>
      <c r="AK93" s="54"/>
      <c r="AL93" s="85"/>
      <c r="AM93" s="86"/>
      <c r="AN93" s="30" t="e">
        <f t="shared" si="13"/>
        <v>#DIV/0!</v>
      </c>
      <c r="AO93" s="90"/>
      <c r="AP93" s="56"/>
      <c r="AQ93" s="62"/>
    </row>
    <row r="94" spans="1:43" ht="12.75" hidden="1">
      <c r="A94" s="29"/>
      <c r="B94" s="87"/>
      <c r="C94" s="31"/>
      <c r="D94" s="31"/>
      <c r="E94" s="31"/>
      <c r="F94" s="31"/>
      <c r="G94" s="91"/>
      <c r="H94" s="31"/>
      <c r="I94" s="31"/>
      <c r="J94" s="31"/>
      <c r="K94" s="32"/>
      <c r="L94" s="31"/>
      <c r="M94" s="31"/>
      <c r="N94" s="31"/>
      <c r="O94" s="31"/>
      <c r="P94" s="31"/>
      <c r="Q94" s="54"/>
      <c r="R94" s="31"/>
      <c r="S94" s="31"/>
      <c r="T94" s="31"/>
      <c r="U94" s="32"/>
      <c r="V94" s="31"/>
      <c r="W94" s="32"/>
      <c r="X94" s="60"/>
      <c r="Y94" s="31"/>
      <c r="Z94" s="31"/>
      <c r="AA94" s="31"/>
      <c r="AB94" s="31"/>
      <c r="AC94" s="60"/>
      <c r="AD94" s="91"/>
      <c r="AE94" s="91"/>
      <c r="AF94" s="91"/>
      <c r="AG94" s="54"/>
      <c r="AH94" s="31"/>
      <c r="AI94" s="54"/>
      <c r="AJ94" s="54"/>
      <c r="AK94" s="54"/>
      <c r="AL94" s="85"/>
      <c r="AM94" s="86"/>
      <c r="AN94" s="30" t="e">
        <f t="shared" si="13"/>
        <v>#DIV/0!</v>
      </c>
      <c r="AO94" s="90"/>
      <c r="AP94" s="56"/>
      <c r="AQ94" s="62"/>
    </row>
    <row r="95" spans="1:43" ht="12.75" hidden="1">
      <c r="A95" s="29"/>
      <c r="B95" s="87"/>
      <c r="C95" s="31"/>
      <c r="D95" s="31"/>
      <c r="E95" s="31"/>
      <c r="F95" s="31"/>
      <c r="G95" s="91"/>
      <c r="H95" s="31"/>
      <c r="I95" s="31"/>
      <c r="J95" s="31"/>
      <c r="K95" s="32"/>
      <c r="L95" s="31"/>
      <c r="M95" s="31"/>
      <c r="N95" s="31"/>
      <c r="O95" s="31"/>
      <c r="P95" s="31"/>
      <c r="Q95" s="54"/>
      <c r="R95" s="31"/>
      <c r="S95" s="31"/>
      <c r="T95" s="31"/>
      <c r="U95" s="32"/>
      <c r="V95" s="31"/>
      <c r="W95" s="32"/>
      <c r="X95" s="60"/>
      <c r="Y95" s="31"/>
      <c r="Z95" s="31"/>
      <c r="AA95" s="31"/>
      <c r="AB95" s="31"/>
      <c r="AC95" s="60"/>
      <c r="AD95" s="91"/>
      <c r="AE95" s="91"/>
      <c r="AF95" s="91"/>
      <c r="AG95" s="54"/>
      <c r="AH95" s="31"/>
      <c r="AI95" s="54"/>
      <c r="AJ95" s="54"/>
      <c r="AK95" s="54"/>
      <c r="AL95" s="85"/>
      <c r="AM95" s="86"/>
      <c r="AN95" s="30" t="e">
        <f t="shared" si="13"/>
        <v>#DIV/0!</v>
      </c>
      <c r="AO95" s="90"/>
      <c r="AP95" s="56"/>
      <c r="AQ95" s="62"/>
    </row>
    <row r="96" spans="1:43" ht="12.75" hidden="1">
      <c r="A96" s="29"/>
      <c r="B96" s="87"/>
      <c r="C96" s="31"/>
      <c r="D96" s="31"/>
      <c r="E96" s="31"/>
      <c r="F96" s="31"/>
      <c r="G96" s="91"/>
      <c r="H96" s="31"/>
      <c r="I96" s="31"/>
      <c r="J96" s="31"/>
      <c r="K96" s="32"/>
      <c r="L96" s="31"/>
      <c r="M96" s="31"/>
      <c r="N96" s="31"/>
      <c r="O96" s="31"/>
      <c r="P96" s="31"/>
      <c r="Q96" s="54"/>
      <c r="R96" s="31"/>
      <c r="S96" s="31"/>
      <c r="T96" s="31"/>
      <c r="U96" s="32"/>
      <c r="V96" s="31"/>
      <c r="W96" s="32"/>
      <c r="X96" s="60"/>
      <c r="Y96" s="31"/>
      <c r="Z96" s="31"/>
      <c r="AA96" s="31"/>
      <c r="AB96" s="31"/>
      <c r="AC96" s="60"/>
      <c r="AD96" s="91"/>
      <c r="AE96" s="91"/>
      <c r="AF96" s="91"/>
      <c r="AG96" s="54"/>
      <c r="AH96" s="31"/>
      <c r="AI96" s="54"/>
      <c r="AJ96" s="54"/>
      <c r="AK96" s="54"/>
      <c r="AL96" s="85"/>
      <c r="AM96" s="86"/>
      <c r="AN96" s="30" t="e">
        <f t="shared" si="13"/>
        <v>#DIV/0!</v>
      </c>
      <c r="AO96" s="90"/>
      <c r="AP96" s="56"/>
      <c r="AQ96" s="62"/>
    </row>
    <row r="97" spans="1:43" ht="12.75" hidden="1">
      <c r="A97" s="29"/>
      <c r="B97" s="87"/>
      <c r="C97" s="31"/>
      <c r="D97" s="31"/>
      <c r="E97" s="31"/>
      <c r="F97" s="31"/>
      <c r="G97" s="91"/>
      <c r="H97" s="31"/>
      <c r="I97" s="31"/>
      <c r="J97" s="31"/>
      <c r="K97" s="32"/>
      <c r="L97" s="31"/>
      <c r="M97" s="31"/>
      <c r="N97" s="31"/>
      <c r="O97" s="31"/>
      <c r="P97" s="31"/>
      <c r="Q97" s="54"/>
      <c r="R97" s="31"/>
      <c r="S97" s="31"/>
      <c r="T97" s="31"/>
      <c r="U97" s="32"/>
      <c r="V97" s="31"/>
      <c r="W97" s="32"/>
      <c r="X97" s="60"/>
      <c r="Y97" s="31"/>
      <c r="Z97" s="31"/>
      <c r="AA97" s="31"/>
      <c r="AB97" s="31"/>
      <c r="AC97" s="60"/>
      <c r="AD97" s="91"/>
      <c r="AE97" s="91"/>
      <c r="AF97" s="91"/>
      <c r="AG97" s="54"/>
      <c r="AH97" s="31"/>
      <c r="AI97" s="54"/>
      <c r="AJ97" s="54"/>
      <c r="AK97" s="54"/>
      <c r="AL97" s="85"/>
      <c r="AM97" s="86"/>
      <c r="AN97" s="30" t="e">
        <f t="shared" si="13"/>
        <v>#DIV/0!</v>
      </c>
      <c r="AO97" s="90"/>
      <c r="AP97" s="56"/>
      <c r="AQ97" s="62"/>
    </row>
    <row r="98" spans="1:43" ht="12.75" hidden="1">
      <c r="A98" s="29"/>
      <c r="B98" s="87"/>
      <c r="C98" s="31"/>
      <c r="D98" s="31"/>
      <c r="E98" s="31"/>
      <c r="F98" s="31"/>
      <c r="G98" s="91"/>
      <c r="H98" s="31"/>
      <c r="I98" s="31"/>
      <c r="J98" s="31"/>
      <c r="K98" s="32"/>
      <c r="L98" s="31"/>
      <c r="M98" s="31"/>
      <c r="N98" s="31"/>
      <c r="O98" s="31"/>
      <c r="P98" s="31"/>
      <c r="Q98" s="54"/>
      <c r="R98" s="31"/>
      <c r="S98" s="31"/>
      <c r="T98" s="31"/>
      <c r="U98" s="32"/>
      <c r="V98" s="31"/>
      <c r="W98" s="32"/>
      <c r="X98" s="60"/>
      <c r="Y98" s="31"/>
      <c r="Z98" s="31"/>
      <c r="AA98" s="31"/>
      <c r="AB98" s="31"/>
      <c r="AC98" s="60"/>
      <c r="AD98" s="91"/>
      <c r="AE98" s="91"/>
      <c r="AF98" s="91"/>
      <c r="AG98" s="54"/>
      <c r="AH98" s="31"/>
      <c r="AI98" s="54"/>
      <c r="AJ98" s="54"/>
      <c r="AK98" s="54"/>
      <c r="AL98" s="85"/>
      <c r="AM98" s="86"/>
      <c r="AN98" s="30" t="e">
        <f t="shared" si="13"/>
        <v>#DIV/0!</v>
      </c>
      <c r="AO98" s="90"/>
      <c r="AP98" s="56"/>
      <c r="AQ98" s="62"/>
    </row>
    <row r="99" spans="1:43" ht="12.75" hidden="1">
      <c r="A99" s="29"/>
      <c r="B99" s="87"/>
      <c r="C99" s="31"/>
      <c r="D99" s="31"/>
      <c r="E99" s="31"/>
      <c r="F99" s="31"/>
      <c r="G99" s="91"/>
      <c r="H99" s="31"/>
      <c r="I99" s="31"/>
      <c r="J99" s="31"/>
      <c r="K99" s="32"/>
      <c r="L99" s="31"/>
      <c r="M99" s="31"/>
      <c r="N99" s="31"/>
      <c r="O99" s="31"/>
      <c r="P99" s="31"/>
      <c r="Q99" s="54"/>
      <c r="R99" s="31"/>
      <c r="S99" s="31"/>
      <c r="T99" s="31"/>
      <c r="U99" s="32"/>
      <c r="V99" s="31"/>
      <c r="W99" s="32"/>
      <c r="X99" s="60"/>
      <c r="Y99" s="31"/>
      <c r="Z99" s="31"/>
      <c r="AA99" s="31"/>
      <c r="AB99" s="31"/>
      <c r="AC99" s="60"/>
      <c r="AD99" s="91"/>
      <c r="AE99" s="91"/>
      <c r="AF99" s="91"/>
      <c r="AG99" s="54"/>
      <c r="AH99" s="31"/>
      <c r="AI99" s="54"/>
      <c r="AJ99" s="54"/>
      <c r="AK99" s="54"/>
      <c r="AL99" s="85"/>
      <c r="AM99" s="86"/>
      <c r="AN99" s="30" t="e">
        <f t="shared" si="13"/>
        <v>#DIV/0!</v>
      </c>
      <c r="AO99" s="90"/>
      <c r="AP99" s="56"/>
      <c r="AQ99" s="62"/>
    </row>
    <row r="100" spans="1:43" ht="12.75" hidden="1">
      <c r="A100" s="29"/>
      <c r="B100" s="87"/>
      <c r="C100" s="31"/>
      <c r="D100" s="31"/>
      <c r="E100" s="31"/>
      <c r="F100" s="31"/>
      <c r="G100" s="91"/>
      <c r="H100" s="31"/>
      <c r="I100" s="31"/>
      <c r="J100" s="31"/>
      <c r="K100" s="32"/>
      <c r="L100" s="31"/>
      <c r="M100" s="31"/>
      <c r="N100" s="31"/>
      <c r="O100" s="31"/>
      <c r="P100" s="31"/>
      <c r="Q100" s="54"/>
      <c r="R100" s="31"/>
      <c r="S100" s="31"/>
      <c r="T100" s="31"/>
      <c r="U100" s="32"/>
      <c r="V100" s="31"/>
      <c r="W100" s="32"/>
      <c r="X100" s="60"/>
      <c r="Y100" s="31"/>
      <c r="Z100" s="31"/>
      <c r="AA100" s="31"/>
      <c r="AB100" s="31"/>
      <c r="AC100" s="60"/>
      <c r="AD100" s="91"/>
      <c r="AE100" s="91"/>
      <c r="AF100" s="91"/>
      <c r="AG100" s="54"/>
      <c r="AH100" s="31"/>
      <c r="AI100" s="54"/>
      <c r="AJ100" s="54"/>
      <c r="AK100" s="54"/>
      <c r="AL100" s="85"/>
      <c r="AM100" s="86"/>
      <c r="AN100" s="30" t="e">
        <f t="shared" si="13"/>
        <v>#DIV/0!</v>
      </c>
      <c r="AO100" s="90"/>
      <c r="AP100" s="56"/>
      <c r="AQ100" s="62"/>
    </row>
    <row r="101" spans="1:43" ht="12.75" hidden="1">
      <c r="A101" s="29"/>
      <c r="B101" s="87"/>
      <c r="C101" s="31"/>
      <c r="D101" s="31"/>
      <c r="E101" s="31"/>
      <c r="F101" s="31"/>
      <c r="G101" s="91"/>
      <c r="H101" s="31"/>
      <c r="I101" s="31"/>
      <c r="J101" s="31"/>
      <c r="K101" s="32"/>
      <c r="L101" s="31"/>
      <c r="M101" s="31"/>
      <c r="N101" s="31"/>
      <c r="O101" s="31"/>
      <c r="P101" s="31"/>
      <c r="Q101" s="54"/>
      <c r="R101" s="31"/>
      <c r="S101" s="31"/>
      <c r="T101" s="31"/>
      <c r="U101" s="32"/>
      <c r="V101" s="31"/>
      <c r="W101" s="32"/>
      <c r="X101" s="60"/>
      <c r="Y101" s="31"/>
      <c r="Z101" s="31"/>
      <c r="AA101" s="31"/>
      <c r="AB101" s="31"/>
      <c r="AC101" s="60"/>
      <c r="AD101" s="91"/>
      <c r="AE101" s="91"/>
      <c r="AF101" s="91"/>
      <c r="AG101" s="54"/>
      <c r="AH101" s="31"/>
      <c r="AI101" s="54"/>
      <c r="AJ101" s="54"/>
      <c r="AK101" s="54"/>
      <c r="AL101" s="85"/>
      <c r="AM101" s="86"/>
      <c r="AN101" s="30" t="e">
        <f t="shared" si="13"/>
        <v>#DIV/0!</v>
      </c>
      <c r="AO101" s="90"/>
      <c r="AP101" s="56"/>
      <c r="AQ101" s="62"/>
    </row>
    <row r="102" spans="1:43" ht="12.75" hidden="1">
      <c r="A102" s="29"/>
      <c r="B102" s="87"/>
      <c r="C102" s="31"/>
      <c r="D102" s="31"/>
      <c r="E102" s="31"/>
      <c r="F102" s="31"/>
      <c r="G102" s="91"/>
      <c r="H102" s="31"/>
      <c r="I102" s="31"/>
      <c r="J102" s="31"/>
      <c r="K102" s="32"/>
      <c r="L102" s="31"/>
      <c r="M102" s="31"/>
      <c r="N102" s="31"/>
      <c r="O102" s="31"/>
      <c r="P102" s="31"/>
      <c r="Q102" s="54"/>
      <c r="R102" s="31"/>
      <c r="S102" s="31"/>
      <c r="T102" s="31"/>
      <c r="U102" s="32"/>
      <c r="V102" s="31"/>
      <c r="W102" s="32"/>
      <c r="X102" s="60"/>
      <c r="Y102" s="31"/>
      <c r="Z102" s="31"/>
      <c r="AA102" s="31"/>
      <c r="AB102" s="31"/>
      <c r="AC102" s="60"/>
      <c r="AD102" s="91"/>
      <c r="AE102" s="91"/>
      <c r="AF102" s="91"/>
      <c r="AG102" s="54"/>
      <c r="AH102" s="31"/>
      <c r="AI102" s="54"/>
      <c r="AJ102" s="54"/>
      <c r="AK102" s="54"/>
      <c r="AL102" s="85"/>
      <c r="AM102" s="86"/>
      <c r="AN102" s="30" t="e">
        <f t="shared" si="13"/>
        <v>#DIV/0!</v>
      </c>
      <c r="AO102" s="90"/>
      <c r="AP102" s="56"/>
      <c r="AQ102" s="62"/>
    </row>
    <row r="103" spans="1:43" ht="12.75">
      <c r="A103" s="29" t="s">
        <v>82</v>
      </c>
      <c r="B103" s="29" t="s">
        <v>194</v>
      </c>
      <c r="C103" s="31"/>
      <c r="D103" s="31"/>
      <c r="E103" s="31">
        <v>500</v>
      </c>
      <c r="F103" s="31">
        <v>1700</v>
      </c>
      <c r="G103" s="31">
        <v>1010</v>
      </c>
      <c r="H103" s="31">
        <v>500</v>
      </c>
      <c r="I103" s="31">
        <v>500</v>
      </c>
      <c r="J103" s="31"/>
      <c r="K103" s="32"/>
      <c r="L103" s="29"/>
      <c r="M103" s="29"/>
      <c r="N103" s="29"/>
      <c r="O103" s="31"/>
      <c r="P103" s="31">
        <v>500</v>
      </c>
      <c r="Q103" s="54">
        <f aca="true" t="shared" si="14" ref="Q103:Q108">I103-H103</f>
        <v>0</v>
      </c>
      <c r="R103" s="31">
        <v>500</v>
      </c>
      <c r="S103" s="31">
        <v>356.34</v>
      </c>
      <c r="T103" s="31">
        <v>356.34</v>
      </c>
      <c r="U103" s="32"/>
      <c r="V103" s="31"/>
      <c r="W103" s="32"/>
      <c r="X103" s="60"/>
      <c r="Y103" s="29"/>
      <c r="Z103" s="29"/>
      <c r="AA103" s="29"/>
      <c r="AB103" s="31"/>
      <c r="AC103" s="60"/>
      <c r="AD103" s="31"/>
      <c r="AE103" s="31"/>
      <c r="AF103" s="31"/>
      <c r="AG103" s="54"/>
      <c r="AH103" s="31">
        <v>1008.41</v>
      </c>
      <c r="AI103" s="54">
        <f aca="true" t="shared" si="15" ref="AI103:AI108">AD103-AH103</f>
        <v>-1008.41</v>
      </c>
      <c r="AJ103" s="54">
        <f aca="true" t="shared" si="16" ref="AJ103:AJ108">R103-AH103</f>
        <v>-508.40999999999997</v>
      </c>
      <c r="AK103" s="54"/>
      <c r="AL103" s="85"/>
      <c r="AM103" s="86"/>
      <c r="AN103" s="32">
        <f t="shared" si="13"/>
        <v>99.84257425742574</v>
      </c>
      <c r="AO103" s="90"/>
      <c r="AP103" s="56"/>
      <c r="AQ103" s="62"/>
    </row>
    <row r="104" spans="1:43" ht="12.75">
      <c r="A104" s="49" t="s">
        <v>14</v>
      </c>
      <c r="B104" s="49" t="s">
        <v>129</v>
      </c>
      <c r="C104" s="30"/>
      <c r="D104" s="30"/>
      <c r="E104" s="30" t="e">
        <f>E105+E112+E113+E117+#REF!+#REF!</f>
        <v>#REF!</v>
      </c>
      <c r="F104" s="30">
        <f>F105+F117+F120</f>
        <v>175330</v>
      </c>
      <c r="G104" s="30">
        <f>G105+G117+G121+G120</f>
        <v>167344.9</v>
      </c>
      <c r="H104" s="30">
        <f aca="true" t="shared" si="17" ref="H104:AG104">H105+H117</f>
        <v>145930</v>
      </c>
      <c r="I104" s="30">
        <f t="shared" si="17"/>
        <v>150740</v>
      </c>
      <c r="J104" s="30">
        <f t="shared" si="17"/>
        <v>0</v>
      </c>
      <c r="K104" s="30">
        <f t="shared" si="17"/>
        <v>0</v>
      </c>
      <c r="L104" s="30">
        <f t="shared" si="17"/>
        <v>0</v>
      </c>
      <c r="M104" s="30">
        <f t="shared" si="17"/>
        <v>0</v>
      </c>
      <c r="N104" s="30">
        <f t="shared" si="17"/>
        <v>0</v>
      </c>
      <c r="O104" s="30">
        <f t="shared" si="17"/>
        <v>0</v>
      </c>
      <c r="P104" s="30">
        <f t="shared" si="17"/>
        <v>150740</v>
      </c>
      <c r="Q104" s="30">
        <f t="shared" si="17"/>
        <v>4810</v>
      </c>
      <c r="R104" s="30">
        <f t="shared" si="17"/>
        <v>150740</v>
      </c>
      <c r="S104" s="30">
        <f t="shared" si="17"/>
        <v>77142.84</v>
      </c>
      <c r="T104" s="30">
        <f t="shared" si="17"/>
        <v>89367.48</v>
      </c>
      <c r="U104" s="30">
        <f t="shared" si="17"/>
        <v>0</v>
      </c>
      <c r="V104" s="30">
        <f t="shared" si="17"/>
        <v>0</v>
      </c>
      <c r="W104" s="30">
        <f t="shared" si="17"/>
        <v>0</v>
      </c>
      <c r="X104" s="30">
        <f t="shared" si="17"/>
        <v>0</v>
      </c>
      <c r="Y104" s="30">
        <f t="shared" si="17"/>
        <v>0</v>
      </c>
      <c r="Z104" s="30">
        <f t="shared" si="17"/>
        <v>0</v>
      </c>
      <c r="AA104" s="30">
        <f t="shared" si="17"/>
        <v>0</v>
      </c>
      <c r="AB104" s="30">
        <f t="shared" si="17"/>
        <v>0</v>
      </c>
      <c r="AC104" s="30">
        <f t="shared" si="17"/>
        <v>0</v>
      </c>
      <c r="AD104" s="30">
        <f t="shared" si="17"/>
        <v>0</v>
      </c>
      <c r="AE104" s="30">
        <f t="shared" si="17"/>
        <v>0</v>
      </c>
      <c r="AF104" s="30">
        <f t="shared" si="17"/>
        <v>0</v>
      </c>
      <c r="AG104" s="30">
        <f t="shared" si="17"/>
        <v>0</v>
      </c>
      <c r="AH104" s="30">
        <f>AH105+AH117+AH121+AH120</f>
        <v>167283.36000000002</v>
      </c>
      <c r="AI104" s="30">
        <f>AI105+AI117</f>
        <v>-163252.45</v>
      </c>
      <c r="AJ104" s="30">
        <f>AJ105+AJ117</f>
        <v>-12512.450000000012</v>
      </c>
      <c r="AK104" s="30">
        <f>AK105+AK117</f>
        <v>0</v>
      </c>
      <c r="AL104" s="30">
        <f>AL105+AL117</f>
        <v>0</v>
      </c>
      <c r="AM104" s="30">
        <f>AM105+AM117</f>
        <v>0</v>
      </c>
      <c r="AN104" s="30">
        <f t="shared" si="13"/>
        <v>99.96322564954177</v>
      </c>
      <c r="AO104" s="30">
        <f>AO105+AO117</f>
        <v>0</v>
      </c>
      <c r="AP104" s="30">
        <f>AP105+AP117</f>
        <v>0</v>
      </c>
      <c r="AQ104" s="30">
        <v>4.77</v>
      </c>
    </row>
    <row r="105" spans="1:43" ht="28.5" customHeight="1">
      <c r="A105" s="29" t="s">
        <v>6</v>
      </c>
      <c r="B105" s="114" t="s">
        <v>207</v>
      </c>
      <c r="C105" s="31"/>
      <c r="D105" s="31"/>
      <c r="E105" s="31">
        <f>E109+E110+E111</f>
        <v>149370</v>
      </c>
      <c r="F105" s="31">
        <f>F114+F115+F116</f>
        <v>169250</v>
      </c>
      <c r="G105" s="31">
        <v>158830</v>
      </c>
      <c r="H105" s="31">
        <f>H107+H108</f>
        <v>141680</v>
      </c>
      <c r="I105" s="31">
        <v>146350</v>
      </c>
      <c r="J105" s="31"/>
      <c r="K105" s="32"/>
      <c r="L105" s="31"/>
      <c r="M105" s="29"/>
      <c r="N105" s="31"/>
      <c r="O105" s="31"/>
      <c r="P105" s="31">
        <v>146350</v>
      </c>
      <c r="Q105" s="54">
        <f t="shared" si="14"/>
        <v>4670</v>
      </c>
      <c r="R105" s="31">
        <v>146350</v>
      </c>
      <c r="S105" s="31">
        <v>72942.84</v>
      </c>
      <c r="T105" s="31">
        <v>85167.48</v>
      </c>
      <c r="U105" s="32"/>
      <c r="V105" s="31"/>
      <c r="W105" s="32"/>
      <c r="X105" s="60"/>
      <c r="Y105" s="29"/>
      <c r="Z105" s="29"/>
      <c r="AA105" s="29"/>
      <c r="AB105" s="31"/>
      <c r="AC105" s="31"/>
      <c r="AD105" s="31"/>
      <c r="AE105" s="31"/>
      <c r="AF105" s="31"/>
      <c r="AG105" s="54"/>
      <c r="AH105" s="31">
        <v>158772.45</v>
      </c>
      <c r="AI105" s="54">
        <f t="shared" si="15"/>
        <v>-158772.45</v>
      </c>
      <c r="AJ105" s="54">
        <f t="shared" si="16"/>
        <v>-12422.450000000012</v>
      </c>
      <c r="AK105" s="54"/>
      <c r="AL105" s="85"/>
      <c r="AM105" s="86"/>
      <c r="AN105" s="32">
        <f t="shared" si="13"/>
        <v>99.96376629100297</v>
      </c>
      <c r="AO105" s="90"/>
      <c r="AP105" s="56"/>
      <c r="AQ105" s="62"/>
    </row>
    <row r="106" spans="1:43" ht="12.75" hidden="1">
      <c r="A106" s="29"/>
      <c r="B106" s="29"/>
      <c r="C106" s="31"/>
      <c r="D106" s="31"/>
      <c r="E106" s="31"/>
      <c r="F106" s="31"/>
      <c r="G106" s="31"/>
      <c r="H106" s="31"/>
      <c r="I106" s="31"/>
      <c r="J106" s="31"/>
      <c r="K106" s="32"/>
      <c r="L106" s="31"/>
      <c r="M106" s="31"/>
      <c r="N106" s="29"/>
      <c r="O106" s="31"/>
      <c r="P106" s="31"/>
      <c r="Q106" s="54">
        <f t="shared" si="14"/>
        <v>0</v>
      </c>
      <c r="R106" s="31"/>
      <c r="S106" s="31"/>
      <c r="T106" s="31"/>
      <c r="U106" s="32"/>
      <c r="V106" s="29"/>
      <c r="W106" s="32"/>
      <c r="X106" s="60"/>
      <c r="Y106" s="31"/>
      <c r="Z106" s="31"/>
      <c r="AA106" s="31"/>
      <c r="AB106" s="31"/>
      <c r="AC106" s="31"/>
      <c r="AD106" s="31"/>
      <c r="AE106" s="31"/>
      <c r="AF106" s="31"/>
      <c r="AG106" s="54"/>
      <c r="AH106" s="31"/>
      <c r="AI106" s="54">
        <f t="shared" si="15"/>
        <v>0</v>
      </c>
      <c r="AJ106" s="54">
        <f t="shared" si="16"/>
        <v>0</v>
      </c>
      <c r="AK106" s="54"/>
      <c r="AL106" s="85"/>
      <c r="AM106" s="86"/>
      <c r="AN106" s="62" t="e">
        <f t="shared" si="13"/>
        <v>#DIV/0!</v>
      </c>
      <c r="AO106" s="90"/>
      <c r="AP106" s="56"/>
      <c r="AQ106" s="62"/>
    </row>
    <row r="107" spans="1:43" ht="12.75" hidden="1">
      <c r="A107" s="29"/>
      <c r="B107" s="87" t="s">
        <v>76</v>
      </c>
      <c r="C107" s="31"/>
      <c r="D107" s="31"/>
      <c r="E107" s="31"/>
      <c r="F107" s="31"/>
      <c r="G107" s="31"/>
      <c r="H107" s="88">
        <v>137550</v>
      </c>
      <c r="I107" s="88"/>
      <c r="J107" s="31"/>
      <c r="K107" s="32"/>
      <c r="L107" s="31"/>
      <c r="M107" s="31"/>
      <c r="N107" s="29"/>
      <c r="O107" s="31"/>
      <c r="P107" s="88"/>
      <c r="Q107" s="54">
        <f t="shared" si="14"/>
        <v>-137550</v>
      </c>
      <c r="R107" s="88"/>
      <c r="S107" s="31"/>
      <c r="T107" s="31"/>
      <c r="U107" s="32"/>
      <c r="V107" s="29"/>
      <c r="W107" s="32"/>
      <c r="X107" s="60"/>
      <c r="Y107" s="31"/>
      <c r="Z107" s="31"/>
      <c r="AA107" s="31"/>
      <c r="AB107" s="31"/>
      <c r="AC107" s="31"/>
      <c r="AD107" s="31"/>
      <c r="AE107" s="31"/>
      <c r="AF107" s="31"/>
      <c r="AG107" s="54"/>
      <c r="AH107" s="31"/>
      <c r="AI107" s="54">
        <f t="shared" si="15"/>
        <v>0</v>
      </c>
      <c r="AJ107" s="54">
        <f t="shared" si="16"/>
        <v>0</v>
      </c>
      <c r="AK107" s="54"/>
      <c r="AL107" s="85"/>
      <c r="AM107" s="86"/>
      <c r="AN107" s="62" t="e">
        <f t="shared" si="13"/>
        <v>#DIV/0!</v>
      </c>
      <c r="AO107" s="90"/>
      <c r="AP107" s="56"/>
      <c r="AQ107" s="62"/>
    </row>
    <row r="108" spans="1:43" ht="12.75" hidden="1">
      <c r="A108" s="29"/>
      <c r="B108" s="87" t="s">
        <v>77</v>
      </c>
      <c r="C108" s="31"/>
      <c r="D108" s="31"/>
      <c r="E108" s="31"/>
      <c r="F108" s="31"/>
      <c r="G108" s="31"/>
      <c r="H108" s="88">
        <v>4130</v>
      </c>
      <c r="I108" s="88"/>
      <c r="J108" s="31"/>
      <c r="K108" s="32"/>
      <c r="L108" s="31"/>
      <c r="M108" s="31"/>
      <c r="N108" s="29"/>
      <c r="O108" s="31"/>
      <c r="P108" s="88"/>
      <c r="Q108" s="54">
        <f t="shared" si="14"/>
        <v>-4130</v>
      </c>
      <c r="R108" s="88"/>
      <c r="S108" s="31"/>
      <c r="T108" s="31"/>
      <c r="U108" s="32"/>
      <c r="V108" s="29"/>
      <c r="W108" s="32"/>
      <c r="X108" s="60"/>
      <c r="Y108" s="31"/>
      <c r="Z108" s="31"/>
      <c r="AA108" s="31"/>
      <c r="AB108" s="31"/>
      <c r="AC108" s="31"/>
      <c r="AD108" s="31"/>
      <c r="AE108" s="31"/>
      <c r="AF108" s="31"/>
      <c r="AG108" s="54"/>
      <c r="AH108" s="31"/>
      <c r="AI108" s="54">
        <f t="shared" si="15"/>
        <v>0</v>
      </c>
      <c r="AJ108" s="54">
        <f t="shared" si="16"/>
        <v>0</v>
      </c>
      <c r="AK108" s="54"/>
      <c r="AL108" s="85"/>
      <c r="AM108" s="86"/>
      <c r="AN108" s="62" t="e">
        <f t="shared" si="13"/>
        <v>#DIV/0!</v>
      </c>
      <c r="AO108" s="90"/>
      <c r="AP108" s="56"/>
      <c r="AQ108" s="62"/>
    </row>
    <row r="109" spans="1:43" ht="12.75" customHeight="1" hidden="1">
      <c r="A109" s="29"/>
      <c r="B109" s="87" t="s">
        <v>97</v>
      </c>
      <c r="C109" s="31"/>
      <c r="D109" s="31"/>
      <c r="E109" s="91">
        <v>147000</v>
      </c>
      <c r="F109" s="91"/>
      <c r="G109" s="91">
        <v>147000</v>
      </c>
      <c r="H109" s="88"/>
      <c r="I109" s="88"/>
      <c r="J109" s="31"/>
      <c r="K109" s="32"/>
      <c r="L109" s="31"/>
      <c r="M109" s="31"/>
      <c r="N109" s="29"/>
      <c r="O109" s="31"/>
      <c r="P109" s="88"/>
      <c r="Q109" s="54"/>
      <c r="R109" s="88"/>
      <c r="S109" s="31"/>
      <c r="T109" s="31"/>
      <c r="U109" s="32"/>
      <c r="V109" s="29"/>
      <c r="W109" s="32"/>
      <c r="X109" s="60"/>
      <c r="Y109" s="31"/>
      <c r="Z109" s="31"/>
      <c r="AA109" s="31"/>
      <c r="AB109" s="31"/>
      <c r="AC109" s="31"/>
      <c r="AD109" s="91"/>
      <c r="AE109" s="91"/>
      <c r="AF109" s="91"/>
      <c r="AG109" s="54"/>
      <c r="AH109" s="31"/>
      <c r="AI109" s="54"/>
      <c r="AJ109" s="54"/>
      <c r="AK109" s="54"/>
      <c r="AL109" s="85"/>
      <c r="AM109" s="86"/>
      <c r="AN109" s="62">
        <f t="shared" si="13"/>
        <v>0</v>
      </c>
      <c r="AO109" s="90"/>
      <c r="AP109" s="56"/>
      <c r="AQ109" s="62"/>
    </row>
    <row r="110" spans="1:43" ht="12.75" hidden="1">
      <c r="A110" s="29"/>
      <c r="B110" s="87" t="s">
        <v>117</v>
      </c>
      <c r="C110" s="31"/>
      <c r="D110" s="31"/>
      <c r="E110" s="91">
        <v>2210</v>
      </c>
      <c r="F110" s="91"/>
      <c r="G110" s="91">
        <v>0</v>
      </c>
      <c r="H110" s="88"/>
      <c r="I110" s="88"/>
      <c r="J110" s="31"/>
      <c r="K110" s="32"/>
      <c r="L110" s="31"/>
      <c r="M110" s="31"/>
      <c r="N110" s="29"/>
      <c r="O110" s="31"/>
      <c r="P110" s="88"/>
      <c r="Q110" s="54"/>
      <c r="R110" s="88"/>
      <c r="S110" s="31"/>
      <c r="T110" s="31"/>
      <c r="U110" s="32"/>
      <c r="V110" s="29"/>
      <c r="W110" s="32"/>
      <c r="X110" s="60"/>
      <c r="Y110" s="31"/>
      <c r="Z110" s="31"/>
      <c r="AA110" s="31"/>
      <c r="AB110" s="31"/>
      <c r="AC110" s="31"/>
      <c r="AD110" s="91"/>
      <c r="AE110" s="91"/>
      <c r="AF110" s="91"/>
      <c r="AG110" s="54"/>
      <c r="AH110" s="31"/>
      <c r="AI110" s="54"/>
      <c r="AJ110" s="54"/>
      <c r="AK110" s="54"/>
      <c r="AL110" s="85"/>
      <c r="AM110" s="86"/>
      <c r="AN110" s="62" t="e">
        <f t="shared" si="13"/>
        <v>#DIV/0!</v>
      </c>
      <c r="AO110" s="90"/>
      <c r="AP110" s="56"/>
      <c r="AQ110" s="62"/>
    </row>
    <row r="111" spans="1:43" ht="12" customHeight="1" hidden="1">
      <c r="A111" s="29"/>
      <c r="B111" s="87" t="s">
        <v>108</v>
      </c>
      <c r="C111" s="31"/>
      <c r="D111" s="31"/>
      <c r="E111" s="91">
        <v>160</v>
      </c>
      <c r="F111" s="91"/>
      <c r="G111" s="91">
        <v>150</v>
      </c>
      <c r="H111" s="88"/>
      <c r="I111" s="88"/>
      <c r="J111" s="31"/>
      <c r="K111" s="32"/>
      <c r="L111" s="31"/>
      <c r="M111" s="31"/>
      <c r="N111" s="29"/>
      <c r="O111" s="31"/>
      <c r="P111" s="88"/>
      <c r="Q111" s="54"/>
      <c r="R111" s="88"/>
      <c r="S111" s="31"/>
      <c r="T111" s="31"/>
      <c r="U111" s="32"/>
      <c r="V111" s="29"/>
      <c r="W111" s="32"/>
      <c r="X111" s="60"/>
      <c r="Y111" s="31"/>
      <c r="Z111" s="31"/>
      <c r="AA111" s="31"/>
      <c r="AB111" s="31"/>
      <c r="AC111" s="31"/>
      <c r="AD111" s="91"/>
      <c r="AE111" s="91"/>
      <c r="AF111" s="91"/>
      <c r="AG111" s="54"/>
      <c r="AH111" s="31"/>
      <c r="AI111" s="54"/>
      <c r="AJ111" s="54"/>
      <c r="AK111" s="54"/>
      <c r="AL111" s="85"/>
      <c r="AM111" s="86"/>
      <c r="AN111" s="62">
        <f t="shared" si="13"/>
        <v>0</v>
      </c>
      <c r="AO111" s="90"/>
      <c r="AP111" s="56"/>
      <c r="AQ111" s="62"/>
    </row>
    <row r="112" spans="1:43" ht="0.75" customHeight="1" hidden="1">
      <c r="A112" s="29" t="s">
        <v>8</v>
      </c>
      <c r="B112" s="29" t="s">
        <v>62</v>
      </c>
      <c r="C112" s="31"/>
      <c r="D112" s="31"/>
      <c r="E112" s="31">
        <v>0</v>
      </c>
      <c r="F112" s="31"/>
      <c r="G112" s="31">
        <v>0</v>
      </c>
      <c r="H112" s="31">
        <v>0</v>
      </c>
      <c r="I112" s="31">
        <v>0</v>
      </c>
      <c r="J112" s="31"/>
      <c r="K112" s="32"/>
      <c r="L112" s="31"/>
      <c r="M112" s="31"/>
      <c r="N112" s="29"/>
      <c r="O112" s="31"/>
      <c r="P112" s="31">
        <v>0</v>
      </c>
      <c r="Q112" s="54">
        <f aca="true" t="shared" si="18" ref="Q112:Q123">I112-H112</f>
        <v>0</v>
      </c>
      <c r="R112" s="31">
        <v>0</v>
      </c>
      <c r="S112" s="31">
        <v>0</v>
      </c>
      <c r="T112" s="31">
        <v>0</v>
      </c>
      <c r="U112" s="32"/>
      <c r="V112" s="29"/>
      <c r="W112" s="32"/>
      <c r="X112" s="60"/>
      <c r="Y112" s="31"/>
      <c r="Z112" s="31"/>
      <c r="AA112" s="31"/>
      <c r="AB112" s="31"/>
      <c r="AC112" s="31"/>
      <c r="AD112" s="31"/>
      <c r="AE112" s="31"/>
      <c r="AF112" s="31"/>
      <c r="AG112" s="54"/>
      <c r="AH112" s="31"/>
      <c r="AI112" s="54">
        <v>0</v>
      </c>
      <c r="AJ112" s="54"/>
      <c r="AK112" s="54"/>
      <c r="AL112" s="85"/>
      <c r="AM112" s="86"/>
      <c r="AN112" s="62" t="e">
        <f t="shared" si="13"/>
        <v>#DIV/0!</v>
      </c>
      <c r="AO112" s="90"/>
      <c r="AP112" s="56"/>
      <c r="AQ112" s="62"/>
    </row>
    <row r="113" spans="1:43" ht="12.75" hidden="1">
      <c r="A113" s="29" t="s">
        <v>10</v>
      </c>
      <c r="B113" s="29" t="s">
        <v>64</v>
      </c>
      <c r="C113" s="31"/>
      <c r="D113" s="31"/>
      <c r="E113" s="31">
        <v>0</v>
      </c>
      <c r="F113" s="31"/>
      <c r="G113" s="31">
        <v>0</v>
      </c>
      <c r="H113" s="31">
        <v>0</v>
      </c>
      <c r="I113" s="31">
        <v>0</v>
      </c>
      <c r="J113" s="31"/>
      <c r="K113" s="32"/>
      <c r="L113" s="31"/>
      <c r="M113" s="31"/>
      <c r="N113" s="29"/>
      <c r="O113" s="31"/>
      <c r="P113" s="31">
        <v>0</v>
      </c>
      <c r="Q113" s="54">
        <f t="shared" si="18"/>
        <v>0</v>
      </c>
      <c r="R113" s="31">
        <v>0</v>
      </c>
      <c r="S113" s="31">
        <v>0</v>
      </c>
      <c r="T113" s="31">
        <v>0</v>
      </c>
      <c r="U113" s="32"/>
      <c r="V113" s="29"/>
      <c r="W113" s="32"/>
      <c r="X113" s="60"/>
      <c r="Y113" s="31"/>
      <c r="Z113" s="31"/>
      <c r="AA113" s="31"/>
      <c r="AB113" s="31"/>
      <c r="AC113" s="31"/>
      <c r="AD113" s="31"/>
      <c r="AE113" s="31"/>
      <c r="AF113" s="31"/>
      <c r="AG113" s="54"/>
      <c r="AH113" s="31"/>
      <c r="AI113" s="54">
        <v>0</v>
      </c>
      <c r="AJ113" s="54"/>
      <c r="AK113" s="54"/>
      <c r="AL113" s="85"/>
      <c r="AM113" s="86"/>
      <c r="AN113" s="62" t="e">
        <f t="shared" si="13"/>
        <v>#DIV/0!</v>
      </c>
      <c r="AO113" s="90"/>
      <c r="AP113" s="56"/>
      <c r="AQ113" s="62"/>
    </row>
    <row r="114" spans="1:43" ht="12.75">
      <c r="A114" s="29"/>
      <c r="B114" s="145" t="s">
        <v>204</v>
      </c>
      <c r="C114" s="31"/>
      <c r="D114" s="31"/>
      <c r="E114" s="31"/>
      <c r="F114" s="91">
        <v>162880</v>
      </c>
      <c r="G114" s="31"/>
      <c r="H114" s="31"/>
      <c r="I114" s="31"/>
      <c r="J114" s="31"/>
      <c r="K114" s="32"/>
      <c r="L114" s="31"/>
      <c r="M114" s="31"/>
      <c r="N114" s="29"/>
      <c r="O114" s="31"/>
      <c r="P114" s="31"/>
      <c r="Q114" s="54"/>
      <c r="R114" s="31"/>
      <c r="S114" s="31"/>
      <c r="T114" s="31"/>
      <c r="U114" s="32"/>
      <c r="V114" s="29"/>
      <c r="W114" s="32"/>
      <c r="X114" s="60"/>
      <c r="Y114" s="31"/>
      <c r="Z114" s="31"/>
      <c r="AA114" s="31"/>
      <c r="AB114" s="31"/>
      <c r="AC114" s="31"/>
      <c r="AD114" s="31"/>
      <c r="AE114" s="31"/>
      <c r="AF114" s="31"/>
      <c r="AG114" s="54"/>
      <c r="AH114" s="31"/>
      <c r="AI114" s="54"/>
      <c r="AJ114" s="54"/>
      <c r="AK114" s="54"/>
      <c r="AL114" s="85"/>
      <c r="AM114" s="86"/>
      <c r="AN114" s="32"/>
      <c r="AO114" s="90"/>
      <c r="AP114" s="56"/>
      <c r="AQ114" s="62"/>
    </row>
    <row r="115" spans="1:43" ht="12.75">
      <c r="A115" s="29"/>
      <c r="B115" s="87" t="s">
        <v>212</v>
      </c>
      <c r="C115" s="31"/>
      <c r="D115" s="31"/>
      <c r="E115" s="31"/>
      <c r="F115" s="91">
        <v>500</v>
      </c>
      <c r="G115" s="31"/>
      <c r="H115" s="31"/>
      <c r="I115" s="31"/>
      <c r="J115" s="31"/>
      <c r="K115" s="32"/>
      <c r="L115" s="31"/>
      <c r="M115" s="31"/>
      <c r="N115" s="29"/>
      <c r="O115" s="31"/>
      <c r="P115" s="31"/>
      <c r="Q115" s="54"/>
      <c r="R115" s="31"/>
      <c r="S115" s="31"/>
      <c r="T115" s="31"/>
      <c r="U115" s="32"/>
      <c r="V115" s="29"/>
      <c r="W115" s="32"/>
      <c r="X115" s="60"/>
      <c r="Y115" s="31"/>
      <c r="Z115" s="31"/>
      <c r="AA115" s="31"/>
      <c r="AB115" s="31"/>
      <c r="AC115" s="31"/>
      <c r="AD115" s="31"/>
      <c r="AE115" s="31"/>
      <c r="AF115" s="31"/>
      <c r="AG115" s="54"/>
      <c r="AH115" s="31"/>
      <c r="AI115" s="54"/>
      <c r="AJ115" s="54"/>
      <c r="AK115" s="54"/>
      <c r="AL115" s="85"/>
      <c r="AM115" s="86"/>
      <c r="AN115" s="62"/>
      <c r="AO115" s="90"/>
      <c r="AP115" s="56"/>
      <c r="AQ115" s="62"/>
    </row>
    <row r="116" spans="1:43" ht="12.75">
      <c r="A116" s="29"/>
      <c r="B116" s="87" t="s">
        <v>216</v>
      </c>
      <c r="C116" s="31"/>
      <c r="D116" s="31"/>
      <c r="E116" s="31"/>
      <c r="F116" s="91">
        <v>5870</v>
      </c>
      <c r="G116" s="31"/>
      <c r="H116" s="31"/>
      <c r="I116" s="31"/>
      <c r="J116" s="31"/>
      <c r="K116" s="32"/>
      <c r="L116" s="31"/>
      <c r="M116" s="31"/>
      <c r="N116" s="29"/>
      <c r="O116" s="31"/>
      <c r="P116" s="31"/>
      <c r="Q116" s="54"/>
      <c r="R116" s="31"/>
      <c r="S116" s="31"/>
      <c r="T116" s="31"/>
      <c r="U116" s="32"/>
      <c r="V116" s="29"/>
      <c r="W116" s="32"/>
      <c r="X116" s="60"/>
      <c r="Y116" s="31"/>
      <c r="Z116" s="31"/>
      <c r="AA116" s="31"/>
      <c r="AB116" s="31"/>
      <c r="AC116" s="31"/>
      <c r="AD116" s="31"/>
      <c r="AE116" s="31"/>
      <c r="AF116" s="31"/>
      <c r="AG116" s="54"/>
      <c r="AH116" s="31"/>
      <c r="AI116" s="54"/>
      <c r="AJ116" s="54"/>
      <c r="AK116" s="54"/>
      <c r="AL116" s="85"/>
      <c r="AM116" s="86"/>
      <c r="AN116" s="62"/>
      <c r="AO116" s="90"/>
      <c r="AP116" s="56"/>
      <c r="AQ116" s="62"/>
    </row>
    <row r="117" spans="1:43" ht="12.75">
      <c r="A117" s="29" t="s">
        <v>8</v>
      </c>
      <c r="B117" s="29" t="s">
        <v>221</v>
      </c>
      <c r="C117" s="31"/>
      <c r="D117" s="31"/>
      <c r="E117" s="31">
        <v>4480</v>
      </c>
      <c r="F117" s="31">
        <v>5080</v>
      </c>
      <c r="G117" s="31">
        <v>4480</v>
      </c>
      <c r="H117" s="31">
        <v>4250</v>
      </c>
      <c r="I117" s="31">
        <v>4390</v>
      </c>
      <c r="J117" s="31"/>
      <c r="K117" s="32"/>
      <c r="L117" s="31"/>
      <c r="M117" s="31"/>
      <c r="N117" s="31"/>
      <c r="O117" s="31"/>
      <c r="P117" s="31">
        <v>4390</v>
      </c>
      <c r="Q117" s="54">
        <f t="shared" si="18"/>
        <v>140</v>
      </c>
      <c r="R117" s="31">
        <v>4390</v>
      </c>
      <c r="S117" s="31">
        <v>4200</v>
      </c>
      <c r="T117" s="31">
        <v>4200</v>
      </c>
      <c r="U117" s="32"/>
      <c r="V117" s="31"/>
      <c r="W117" s="32"/>
      <c r="X117" s="60"/>
      <c r="Y117" s="31"/>
      <c r="Z117" s="31"/>
      <c r="AA117" s="31"/>
      <c r="AB117" s="31"/>
      <c r="AC117" s="31"/>
      <c r="AD117" s="31"/>
      <c r="AE117" s="31"/>
      <c r="AF117" s="31"/>
      <c r="AG117" s="54"/>
      <c r="AH117" s="31">
        <v>4480</v>
      </c>
      <c r="AI117" s="54">
        <f>AD117-AH117</f>
        <v>-4480</v>
      </c>
      <c r="AJ117" s="54">
        <f>R117-AH117</f>
        <v>-90</v>
      </c>
      <c r="AK117" s="54"/>
      <c r="AL117" s="85"/>
      <c r="AM117" s="86"/>
      <c r="AN117" s="32">
        <f t="shared" si="13"/>
        <v>100</v>
      </c>
      <c r="AO117" s="90"/>
      <c r="AP117" s="56"/>
      <c r="AQ117" s="62"/>
    </row>
    <row r="118" spans="1:43" ht="12.75" hidden="1">
      <c r="A118" s="29"/>
      <c r="B118" s="29"/>
      <c r="C118" s="31"/>
      <c r="D118" s="31"/>
      <c r="E118" s="31"/>
      <c r="F118" s="31"/>
      <c r="G118" s="31"/>
      <c r="H118" s="31"/>
      <c r="I118" s="31"/>
      <c r="J118" s="31"/>
      <c r="K118" s="32"/>
      <c r="L118" s="31"/>
      <c r="M118" s="31"/>
      <c r="N118" s="31"/>
      <c r="O118" s="31"/>
      <c r="P118" s="31"/>
      <c r="Q118" s="54">
        <f t="shared" si="18"/>
        <v>0</v>
      </c>
      <c r="R118" s="31"/>
      <c r="S118" s="31"/>
      <c r="T118" s="31"/>
      <c r="U118" s="32"/>
      <c r="V118" s="31"/>
      <c r="W118" s="32"/>
      <c r="X118" s="60"/>
      <c r="Y118" s="31"/>
      <c r="Z118" s="31"/>
      <c r="AA118" s="31"/>
      <c r="AB118" s="31"/>
      <c r="AC118" s="31"/>
      <c r="AD118" s="31"/>
      <c r="AE118" s="31"/>
      <c r="AF118" s="31"/>
      <c r="AG118" s="54"/>
      <c r="AH118" s="31"/>
      <c r="AI118" s="54">
        <f>AD118-AH118</f>
        <v>0</v>
      </c>
      <c r="AJ118" s="54">
        <f>R118-AH118</f>
        <v>0</v>
      </c>
      <c r="AK118" s="54"/>
      <c r="AL118" s="85"/>
      <c r="AM118" s="86"/>
      <c r="AN118" s="32" t="e">
        <f t="shared" si="13"/>
        <v>#DIV/0!</v>
      </c>
      <c r="AO118" s="86"/>
      <c r="AP118" s="112"/>
      <c r="AQ118" s="30"/>
    </row>
    <row r="119" spans="1:43" ht="12.75" hidden="1">
      <c r="A119" s="29"/>
      <c r="B119" s="29"/>
      <c r="C119" s="31"/>
      <c r="D119" s="31"/>
      <c r="E119" s="31"/>
      <c r="F119" s="31"/>
      <c r="G119" s="31"/>
      <c r="H119" s="31"/>
      <c r="I119" s="31"/>
      <c r="J119" s="31"/>
      <c r="K119" s="32"/>
      <c r="L119" s="31"/>
      <c r="M119" s="31"/>
      <c r="N119" s="29"/>
      <c r="O119" s="31"/>
      <c r="P119" s="31"/>
      <c r="Q119" s="54">
        <f t="shared" si="18"/>
        <v>0</v>
      </c>
      <c r="R119" s="31"/>
      <c r="S119" s="31"/>
      <c r="T119" s="31"/>
      <c r="U119" s="32"/>
      <c r="V119" s="29"/>
      <c r="W119" s="30"/>
      <c r="X119" s="60"/>
      <c r="Y119" s="31"/>
      <c r="Z119" s="31"/>
      <c r="AA119" s="31"/>
      <c r="AB119" s="31"/>
      <c r="AC119" s="31"/>
      <c r="AD119" s="31"/>
      <c r="AE119" s="31"/>
      <c r="AF119" s="31"/>
      <c r="AG119" s="54"/>
      <c r="AH119" s="31"/>
      <c r="AI119" s="54">
        <f>AD119-AH119</f>
        <v>0</v>
      </c>
      <c r="AJ119" s="54">
        <f>R119-AH119</f>
        <v>0</v>
      </c>
      <c r="AK119" s="54"/>
      <c r="AL119" s="85"/>
      <c r="AM119" s="86"/>
      <c r="AN119" s="32" t="e">
        <f t="shared" si="13"/>
        <v>#DIV/0!</v>
      </c>
      <c r="AO119" s="86"/>
      <c r="AP119" s="112"/>
      <c r="AQ119" s="30"/>
    </row>
    <row r="120" spans="1:43" ht="12.75">
      <c r="A120" s="29" t="s">
        <v>10</v>
      </c>
      <c r="B120" s="29" t="s">
        <v>205</v>
      </c>
      <c r="C120" s="31"/>
      <c r="D120" s="31"/>
      <c r="E120" s="31"/>
      <c r="F120" s="31">
        <v>1000</v>
      </c>
      <c r="G120" s="31">
        <v>400</v>
      </c>
      <c r="H120" s="31"/>
      <c r="I120" s="31"/>
      <c r="J120" s="31"/>
      <c r="K120" s="32"/>
      <c r="L120" s="31"/>
      <c r="M120" s="31"/>
      <c r="N120" s="29"/>
      <c r="O120" s="31"/>
      <c r="P120" s="31"/>
      <c r="Q120" s="54"/>
      <c r="R120" s="31"/>
      <c r="S120" s="31"/>
      <c r="T120" s="31"/>
      <c r="U120" s="32"/>
      <c r="V120" s="29"/>
      <c r="W120" s="30"/>
      <c r="X120" s="60"/>
      <c r="Y120" s="31"/>
      <c r="Z120" s="31"/>
      <c r="AA120" s="31"/>
      <c r="AB120" s="31"/>
      <c r="AC120" s="31"/>
      <c r="AD120" s="31"/>
      <c r="AE120" s="31"/>
      <c r="AF120" s="31"/>
      <c r="AG120" s="54"/>
      <c r="AH120" s="31">
        <v>400</v>
      </c>
      <c r="AI120" s="54"/>
      <c r="AJ120" s="54"/>
      <c r="AK120" s="54"/>
      <c r="AL120" s="85"/>
      <c r="AM120" s="86"/>
      <c r="AN120" s="32">
        <f t="shared" si="13"/>
        <v>100</v>
      </c>
      <c r="AO120" s="90"/>
      <c r="AP120" s="56"/>
      <c r="AQ120" s="32"/>
    </row>
    <row r="121" spans="1:43" ht="12.75">
      <c r="A121" s="29" t="s">
        <v>17</v>
      </c>
      <c r="B121" s="29" t="s">
        <v>203</v>
      </c>
      <c r="C121" s="31"/>
      <c r="D121" s="31"/>
      <c r="E121" s="31"/>
      <c r="F121" s="31">
        <v>0</v>
      </c>
      <c r="G121" s="31">
        <v>3634.9</v>
      </c>
      <c r="H121" s="31"/>
      <c r="I121" s="31"/>
      <c r="J121" s="31"/>
      <c r="K121" s="32"/>
      <c r="L121" s="31"/>
      <c r="M121" s="31"/>
      <c r="N121" s="29"/>
      <c r="O121" s="31"/>
      <c r="P121" s="31"/>
      <c r="Q121" s="54"/>
      <c r="R121" s="31"/>
      <c r="S121" s="31"/>
      <c r="T121" s="31"/>
      <c r="U121" s="32"/>
      <c r="V121" s="29"/>
      <c r="W121" s="30"/>
      <c r="X121" s="60"/>
      <c r="Y121" s="31"/>
      <c r="Z121" s="31"/>
      <c r="AA121" s="31"/>
      <c r="AB121" s="31"/>
      <c r="AC121" s="31"/>
      <c r="AD121" s="31"/>
      <c r="AE121" s="31"/>
      <c r="AF121" s="31"/>
      <c r="AG121" s="54"/>
      <c r="AH121" s="31">
        <v>3630.91</v>
      </c>
      <c r="AI121" s="54"/>
      <c r="AJ121" s="54"/>
      <c r="AK121" s="54"/>
      <c r="AL121" s="85"/>
      <c r="AM121" s="86"/>
      <c r="AN121" s="32">
        <f t="shared" si="13"/>
        <v>99.89023081790421</v>
      </c>
      <c r="AO121" s="90"/>
      <c r="AP121" s="56"/>
      <c r="AQ121" s="32"/>
    </row>
    <row r="122" spans="1:43" ht="15" customHeight="1">
      <c r="A122" s="49" t="s">
        <v>20</v>
      </c>
      <c r="B122" s="49" t="s">
        <v>130</v>
      </c>
      <c r="C122" s="30"/>
      <c r="D122" s="30"/>
      <c r="E122" s="30">
        <f>E123+E126</f>
        <v>1820</v>
      </c>
      <c r="F122" s="30">
        <f>F123</f>
        <v>2045</v>
      </c>
      <c r="G122" s="30">
        <f>G123</f>
        <v>1950</v>
      </c>
      <c r="H122" s="30">
        <f>H123+H126</f>
        <v>1200</v>
      </c>
      <c r="I122" s="30">
        <f>I123+I126</f>
        <v>1200</v>
      </c>
      <c r="J122" s="30"/>
      <c r="K122" s="30"/>
      <c r="L122" s="30"/>
      <c r="M122" s="30"/>
      <c r="N122" s="49"/>
      <c r="O122" s="30"/>
      <c r="P122" s="30">
        <f>P123+P126</f>
        <v>1200</v>
      </c>
      <c r="Q122" s="30">
        <f t="shared" si="18"/>
        <v>0</v>
      </c>
      <c r="R122" s="30">
        <f>R123+R126</f>
        <v>1200</v>
      </c>
      <c r="S122" s="30">
        <f>S123+S126</f>
        <v>0</v>
      </c>
      <c r="T122" s="30">
        <f>T123+T126</f>
        <v>0</v>
      </c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>
        <f>AH123</f>
        <v>1940.36</v>
      </c>
      <c r="AI122" s="30">
        <f>AD122-AH122</f>
        <v>-1940.36</v>
      </c>
      <c r="AJ122" s="30">
        <f>R122-AH122</f>
        <v>-740.3599999999999</v>
      </c>
      <c r="AK122" s="30"/>
      <c r="AL122" s="84"/>
      <c r="AM122" s="74"/>
      <c r="AN122" s="30">
        <f t="shared" si="13"/>
        <v>99.50564102564103</v>
      </c>
      <c r="AO122" s="74"/>
      <c r="AP122" s="51"/>
      <c r="AQ122" s="30">
        <v>4.87</v>
      </c>
    </row>
    <row r="123" spans="1:43" ht="14.25" customHeight="1">
      <c r="A123" s="29" t="s">
        <v>6</v>
      </c>
      <c r="B123" s="29" t="s">
        <v>200</v>
      </c>
      <c r="C123" s="31"/>
      <c r="D123" s="31"/>
      <c r="E123" s="31">
        <f>E124+E125</f>
        <v>1820</v>
      </c>
      <c r="F123" s="31">
        <v>2045</v>
      </c>
      <c r="G123" s="31">
        <v>1950</v>
      </c>
      <c r="H123" s="31">
        <v>1200</v>
      </c>
      <c r="I123" s="31">
        <v>1200</v>
      </c>
      <c r="J123" s="31"/>
      <c r="K123" s="32"/>
      <c r="L123" s="29"/>
      <c r="M123" s="31"/>
      <c r="N123" s="29"/>
      <c r="O123" s="31"/>
      <c r="P123" s="31">
        <v>1200</v>
      </c>
      <c r="Q123" s="54">
        <f t="shared" si="18"/>
        <v>0</v>
      </c>
      <c r="R123" s="31">
        <v>1200</v>
      </c>
      <c r="S123" s="31">
        <v>0</v>
      </c>
      <c r="T123" s="31">
        <v>0</v>
      </c>
      <c r="U123" s="32"/>
      <c r="V123" s="31"/>
      <c r="W123" s="32"/>
      <c r="X123" s="60"/>
      <c r="Y123" s="29"/>
      <c r="Z123" s="29"/>
      <c r="AA123" s="29"/>
      <c r="AB123" s="31"/>
      <c r="AC123" s="60"/>
      <c r="AD123" s="31"/>
      <c r="AE123" s="31"/>
      <c r="AF123" s="31"/>
      <c r="AG123" s="54"/>
      <c r="AH123" s="32">
        <v>1940.36</v>
      </c>
      <c r="AI123" s="32">
        <f>AD123-AH123</f>
        <v>-1940.36</v>
      </c>
      <c r="AJ123" s="32">
        <f>R123-AH123</f>
        <v>-740.3599999999999</v>
      </c>
      <c r="AK123" s="32"/>
      <c r="AL123" s="89"/>
      <c r="AM123" s="90"/>
      <c r="AN123" s="32">
        <f t="shared" si="13"/>
        <v>99.50564102564103</v>
      </c>
      <c r="AO123" s="90"/>
      <c r="AP123" s="56"/>
      <c r="AQ123" s="62"/>
    </row>
    <row r="124" spans="1:43" ht="12.75" customHeight="1" hidden="1">
      <c r="A124" s="29"/>
      <c r="B124" s="87" t="s">
        <v>98</v>
      </c>
      <c r="C124" s="31"/>
      <c r="D124" s="31"/>
      <c r="E124" s="91">
        <v>1220</v>
      </c>
      <c r="F124" s="91"/>
      <c r="G124" s="91">
        <v>1220</v>
      </c>
      <c r="H124" s="31"/>
      <c r="I124" s="31"/>
      <c r="J124" s="31"/>
      <c r="K124" s="32"/>
      <c r="L124" s="29"/>
      <c r="M124" s="31"/>
      <c r="N124" s="29"/>
      <c r="O124" s="31"/>
      <c r="P124" s="31"/>
      <c r="Q124" s="54"/>
      <c r="R124" s="31"/>
      <c r="S124" s="31"/>
      <c r="T124" s="31"/>
      <c r="U124" s="32"/>
      <c r="V124" s="31"/>
      <c r="W124" s="32"/>
      <c r="X124" s="60"/>
      <c r="Y124" s="29"/>
      <c r="Z124" s="29"/>
      <c r="AA124" s="29"/>
      <c r="AB124" s="31"/>
      <c r="AC124" s="60"/>
      <c r="AD124" s="91"/>
      <c r="AE124" s="91"/>
      <c r="AF124" s="91"/>
      <c r="AG124" s="30"/>
      <c r="AH124" s="31"/>
      <c r="AI124" s="54"/>
      <c r="AJ124" s="54"/>
      <c r="AK124" s="54"/>
      <c r="AL124" s="85"/>
      <c r="AM124" s="86"/>
      <c r="AN124" s="30">
        <f t="shared" si="13"/>
        <v>0</v>
      </c>
      <c r="AO124" s="76"/>
      <c r="AP124" s="57"/>
      <c r="AQ124" s="30">
        <f aca="true" t="shared" si="19" ref="AQ124:AQ129">F124-G124</f>
        <v>-1220</v>
      </c>
    </row>
    <row r="125" spans="1:43" ht="15" customHeight="1" hidden="1">
      <c r="A125" s="29"/>
      <c r="B125" s="87" t="s">
        <v>99</v>
      </c>
      <c r="C125" s="31"/>
      <c r="D125" s="31"/>
      <c r="E125" s="91">
        <v>600</v>
      </c>
      <c r="F125" s="91"/>
      <c r="G125" s="91">
        <v>0</v>
      </c>
      <c r="H125" s="31"/>
      <c r="I125" s="31"/>
      <c r="J125" s="31"/>
      <c r="K125" s="32"/>
      <c r="L125" s="29"/>
      <c r="M125" s="31"/>
      <c r="N125" s="29"/>
      <c r="O125" s="31"/>
      <c r="P125" s="31"/>
      <c r="Q125" s="54"/>
      <c r="R125" s="31"/>
      <c r="S125" s="31"/>
      <c r="T125" s="31"/>
      <c r="U125" s="32"/>
      <c r="V125" s="31"/>
      <c r="W125" s="32"/>
      <c r="X125" s="60"/>
      <c r="Y125" s="29"/>
      <c r="Z125" s="29"/>
      <c r="AA125" s="29"/>
      <c r="AB125" s="31"/>
      <c r="AC125" s="60"/>
      <c r="AD125" s="91"/>
      <c r="AE125" s="91"/>
      <c r="AF125" s="91"/>
      <c r="AG125" s="30"/>
      <c r="AH125" s="31"/>
      <c r="AI125" s="54"/>
      <c r="AJ125" s="54"/>
      <c r="AK125" s="54"/>
      <c r="AL125" s="85"/>
      <c r="AM125" s="86"/>
      <c r="AN125" s="30" t="e">
        <f t="shared" si="13"/>
        <v>#DIV/0!</v>
      </c>
      <c r="AO125" s="76"/>
      <c r="AP125" s="57"/>
      <c r="AQ125" s="30">
        <f t="shared" si="19"/>
        <v>0</v>
      </c>
    </row>
    <row r="126" spans="1:43" ht="15" customHeight="1" hidden="1">
      <c r="A126" s="29" t="s">
        <v>49</v>
      </c>
      <c r="B126" s="29" t="s">
        <v>61</v>
      </c>
      <c r="C126" s="31"/>
      <c r="D126" s="31"/>
      <c r="E126" s="31">
        <v>0</v>
      </c>
      <c r="F126" s="31"/>
      <c r="G126" s="31">
        <v>0</v>
      </c>
      <c r="H126" s="31">
        <v>0</v>
      </c>
      <c r="I126" s="31">
        <v>0</v>
      </c>
      <c r="J126" s="31"/>
      <c r="K126" s="32"/>
      <c r="L126" s="31"/>
      <c r="M126" s="31"/>
      <c r="N126" s="31"/>
      <c r="O126" s="31"/>
      <c r="P126" s="31">
        <v>0</v>
      </c>
      <c r="Q126" s="54">
        <f>I126-H126</f>
        <v>0</v>
      </c>
      <c r="R126" s="31">
        <v>0</v>
      </c>
      <c r="S126" s="31">
        <v>0</v>
      </c>
      <c r="T126" s="31">
        <v>0</v>
      </c>
      <c r="U126" s="32"/>
      <c r="V126" s="31"/>
      <c r="W126" s="32"/>
      <c r="X126" s="60"/>
      <c r="Y126" s="31"/>
      <c r="Z126" s="31"/>
      <c r="AA126" s="31"/>
      <c r="AB126" s="31"/>
      <c r="AC126" s="60"/>
      <c r="AD126" s="31"/>
      <c r="AE126" s="31"/>
      <c r="AF126" s="31"/>
      <c r="AG126" s="30"/>
      <c r="AH126" s="31"/>
      <c r="AI126" s="54">
        <v>0</v>
      </c>
      <c r="AJ126" s="54"/>
      <c r="AK126" s="54"/>
      <c r="AL126" s="85"/>
      <c r="AM126" s="86"/>
      <c r="AN126" s="30" t="e">
        <f t="shared" si="13"/>
        <v>#DIV/0!</v>
      </c>
      <c r="AO126" s="76"/>
      <c r="AP126" s="57"/>
      <c r="AQ126" s="30">
        <f t="shared" si="19"/>
        <v>0</v>
      </c>
    </row>
    <row r="127" spans="1:43" ht="12.75">
      <c r="A127" s="49" t="s">
        <v>21</v>
      </c>
      <c r="B127" s="49" t="s">
        <v>220</v>
      </c>
      <c r="C127" s="30"/>
      <c r="D127" s="30"/>
      <c r="E127" s="30">
        <v>28000</v>
      </c>
      <c r="F127" s="30">
        <v>28000</v>
      </c>
      <c r="G127" s="30">
        <v>29510</v>
      </c>
      <c r="H127" s="30">
        <v>26550</v>
      </c>
      <c r="I127" s="30">
        <v>27420</v>
      </c>
      <c r="J127" s="30"/>
      <c r="K127" s="30"/>
      <c r="L127" s="30"/>
      <c r="M127" s="30"/>
      <c r="N127" s="49"/>
      <c r="O127" s="30"/>
      <c r="P127" s="30">
        <v>27420</v>
      </c>
      <c r="Q127" s="30">
        <f>I127-H127</f>
        <v>870</v>
      </c>
      <c r="R127" s="30">
        <v>27420</v>
      </c>
      <c r="S127" s="30">
        <v>14032.43</v>
      </c>
      <c r="T127" s="30">
        <v>16256.12</v>
      </c>
      <c r="U127" s="30"/>
      <c r="V127" s="49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>
        <v>29465.42</v>
      </c>
      <c r="AI127" s="30">
        <f>AD127-AH127</f>
        <v>-29465.42</v>
      </c>
      <c r="AJ127" s="30">
        <f>R127-AH127</f>
        <v>-2045.4199999999983</v>
      </c>
      <c r="AK127" s="30"/>
      <c r="AL127" s="84"/>
      <c r="AM127" s="74"/>
      <c r="AN127" s="30">
        <f t="shared" si="13"/>
        <v>99.84893256523212</v>
      </c>
      <c r="AO127" s="74"/>
      <c r="AP127" s="51"/>
      <c r="AQ127" s="30">
        <v>-5.12</v>
      </c>
    </row>
    <row r="128" spans="1:43" ht="12.75">
      <c r="A128" s="49" t="s">
        <v>22</v>
      </c>
      <c r="B128" s="49" t="s">
        <v>139</v>
      </c>
      <c r="C128" s="30"/>
      <c r="D128" s="30"/>
      <c r="E128" s="30">
        <v>4000</v>
      </c>
      <c r="F128" s="30">
        <v>4450</v>
      </c>
      <c r="G128" s="30">
        <v>4170</v>
      </c>
      <c r="H128" s="30">
        <v>3800</v>
      </c>
      <c r="I128" s="30">
        <v>3920</v>
      </c>
      <c r="J128" s="30"/>
      <c r="K128" s="30"/>
      <c r="L128" s="49"/>
      <c r="M128" s="49"/>
      <c r="N128" s="49"/>
      <c r="O128" s="30"/>
      <c r="P128" s="30">
        <v>3920</v>
      </c>
      <c r="Q128" s="30">
        <f>I128-H128</f>
        <v>120</v>
      </c>
      <c r="R128" s="30">
        <v>3920</v>
      </c>
      <c r="S128" s="30">
        <v>2005.7</v>
      </c>
      <c r="T128" s="30">
        <v>2323.54</v>
      </c>
      <c r="U128" s="30"/>
      <c r="V128" s="49"/>
      <c r="W128" s="30"/>
      <c r="X128" s="30"/>
      <c r="Y128" s="49"/>
      <c r="Z128" s="49"/>
      <c r="AA128" s="49"/>
      <c r="AB128" s="30"/>
      <c r="AC128" s="30"/>
      <c r="AD128" s="30"/>
      <c r="AE128" s="30"/>
      <c r="AF128" s="30"/>
      <c r="AG128" s="30"/>
      <c r="AH128" s="30">
        <v>4160.37</v>
      </c>
      <c r="AI128" s="30">
        <f>AD128-AH128</f>
        <v>-4160.37</v>
      </c>
      <c r="AJ128" s="30">
        <f>R128-AH128</f>
        <v>-240.3699999999999</v>
      </c>
      <c r="AK128" s="30"/>
      <c r="AL128" s="84"/>
      <c r="AM128" s="74"/>
      <c r="AN128" s="30">
        <f t="shared" si="13"/>
        <v>99.76906474820144</v>
      </c>
      <c r="AO128" s="74"/>
      <c r="AP128" s="51"/>
      <c r="AQ128" s="30">
        <v>6.71</v>
      </c>
    </row>
    <row r="129" spans="1:43" ht="12.75">
      <c r="A129" s="49" t="s">
        <v>23</v>
      </c>
      <c r="B129" s="49" t="s">
        <v>215</v>
      </c>
      <c r="C129" s="30"/>
      <c r="D129" s="30"/>
      <c r="E129" s="30">
        <v>0</v>
      </c>
      <c r="F129" s="30">
        <f>F130</f>
        <v>690</v>
      </c>
      <c r="G129" s="30">
        <f>G130</f>
        <v>690</v>
      </c>
      <c r="H129" s="30">
        <v>0</v>
      </c>
      <c r="I129" s="30"/>
      <c r="J129" s="30"/>
      <c r="K129" s="30"/>
      <c r="L129" s="49"/>
      <c r="M129" s="49"/>
      <c r="N129" s="49"/>
      <c r="O129" s="30"/>
      <c r="P129" s="30"/>
      <c r="Q129" s="30"/>
      <c r="R129" s="30"/>
      <c r="S129" s="30"/>
      <c r="T129" s="30"/>
      <c r="U129" s="30"/>
      <c r="V129" s="49"/>
      <c r="W129" s="30"/>
      <c r="X129" s="30"/>
      <c r="Y129" s="49"/>
      <c r="Z129" s="49"/>
      <c r="AA129" s="49"/>
      <c r="AB129" s="30"/>
      <c r="AC129" s="30"/>
      <c r="AD129" s="30"/>
      <c r="AE129" s="30"/>
      <c r="AF129" s="30"/>
      <c r="AG129" s="30"/>
      <c r="AH129" s="30">
        <f>AH130</f>
        <v>690</v>
      </c>
      <c r="AI129" s="30">
        <v>0</v>
      </c>
      <c r="AJ129" s="30"/>
      <c r="AK129" s="30"/>
      <c r="AL129" s="84"/>
      <c r="AM129" s="74"/>
      <c r="AN129" s="30">
        <f t="shared" si="13"/>
        <v>100</v>
      </c>
      <c r="AO129" s="74"/>
      <c r="AP129" s="51"/>
      <c r="AQ129" s="30">
        <f t="shared" si="19"/>
        <v>0</v>
      </c>
    </row>
    <row r="130" spans="1:43" ht="25.5">
      <c r="A130" s="94" t="s">
        <v>6</v>
      </c>
      <c r="B130" s="137" t="s">
        <v>140</v>
      </c>
      <c r="C130" s="58"/>
      <c r="D130" s="58"/>
      <c r="E130" s="58">
        <v>0</v>
      </c>
      <c r="F130" s="54">
        <v>690</v>
      </c>
      <c r="G130" s="54">
        <v>690</v>
      </c>
      <c r="H130" s="54">
        <v>0</v>
      </c>
      <c r="I130" s="54"/>
      <c r="J130" s="54"/>
      <c r="K130" s="54"/>
      <c r="L130" s="94"/>
      <c r="M130" s="94"/>
      <c r="N130" s="94"/>
      <c r="O130" s="54"/>
      <c r="P130" s="54"/>
      <c r="Q130" s="54"/>
      <c r="R130" s="54"/>
      <c r="S130" s="54"/>
      <c r="T130" s="54"/>
      <c r="U130" s="54"/>
      <c r="V130" s="94"/>
      <c r="W130" s="54"/>
      <c r="X130" s="54"/>
      <c r="Y130" s="94"/>
      <c r="Z130" s="94"/>
      <c r="AA130" s="94"/>
      <c r="AB130" s="54"/>
      <c r="AC130" s="54"/>
      <c r="AD130" s="54"/>
      <c r="AE130" s="54"/>
      <c r="AF130" s="54"/>
      <c r="AG130" s="54"/>
      <c r="AH130" s="32">
        <v>690</v>
      </c>
      <c r="AI130" s="32">
        <v>0</v>
      </c>
      <c r="AJ130" s="32"/>
      <c r="AK130" s="32"/>
      <c r="AL130" s="89"/>
      <c r="AM130" s="90"/>
      <c r="AN130" s="32">
        <f t="shared" si="13"/>
        <v>100</v>
      </c>
      <c r="AO130" s="90"/>
      <c r="AP130" s="56"/>
      <c r="AQ130" s="62"/>
    </row>
    <row r="131" spans="1:43" ht="12.75">
      <c r="A131" s="49" t="s">
        <v>24</v>
      </c>
      <c r="B131" s="49" t="s">
        <v>35</v>
      </c>
      <c r="C131" s="30"/>
      <c r="D131" s="30"/>
      <c r="E131" s="30">
        <v>5150</v>
      </c>
      <c r="F131" s="30">
        <v>5800</v>
      </c>
      <c r="G131" s="30">
        <v>5498.1</v>
      </c>
      <c r="H131" s="30">
        <v>4800</v>
      </c>
      <c r="I131" s="30">
        <v>4890</v>
      </c>
      <c r="J131" s="30"/>
      <c r="K131" s="30"/>
      <c r="L131" s="30"/>
      <c r="M131" s="30"/>
      <c r="N131" s="30"/>
      <c r="O131" s="30"/>
      <c r="P131" s="30">
        <v>4890</v>
      </c>
      <c r="Q131" s="30">
        <f aca="true" t="shared" si="20" ref="Q131:Q146">I131-H131</f>
        <v>90</v>
      </c>
      <c r="R131" s="30">
        <v>4890</v>
      </c>
      <c r="S131" s="30">
        <v>1300</v>
      </c>
      <c r="T131" s="30">
        <v>1300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>
        <v>5498.1</v>
      </c>
      <c r="AI131" s="30">
        <f aca="true" t="shared" si="21" ref="AI131:AI146">AD131-AH131</f>
        <v>-5498.1</v>
      </c>
      <c r="AJ131" s="30">
        <f aca="true" t="shared" si="22" ref="AJ131:AJ146">R131-AH131</f>
        <v>-608.1000000000004</v>
      </c>
      <c r="AK131" s="30"/>
      <c r="AL131" s="84"/>
      <c r="AM131" s="74"/>
      <c r="AN131" s="30">
        <f t="shared" si="13"/>
        <v>100</v>
      </c>
      <c r="AO131" s="74"/>
      <c r="AP131" s="51"/>
      <c r="AQ131" s="30">
        <v>5.49</v>
      </c>
    </row>
    <row r="132" spans="1:43" ht="12.75" hidden="1">
      <c r="A132" s="49"/>
      <c r="B132" s="49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49"/>
      <c r="O132" s="30"/>
      <c r="P132" s="30"/>
      <c r="Q132" s="30">
        <f t="shared" si="20"/>
        <v>0</v>
      </c>
      <c r="R132" s="30"/>
      <c r="S132" s="30"/>
      <c r="T132" s="30"/>
      <c r="U132" s="30"/>
      <c r="V132" s="49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>
        <f t="shared" si="21"/>
        <v>0</v>
      </c>
      <c r="AJ132" s="30">
        <f t="shared" si="22"/>
        <v>0</v>
      </c>
      <c r="AK132" s="30"/>
      <c r="AL132" s="84"/>
      <c r="AM132" s="74"/>
      <c r="AN132" s="30" t="e">
        <f aca="true" t="shared" si="23" ref="AN132:AN199">AH132*100/G132</f>
        <v>#DIV/0!</v>
      </c>
      <c r="AO132" s="74"/>
      <c r="AP132" s="51"/>
      <c r="AQ132" s="30">
        <f>F132-G132</f>
        <v>0</v>
      </c>
    </row>
    <row r="133" spans="1:43" ht="12.75">
      <c r="A133" s="49" t="s">
        <v>25</v>
      </c>
      <c r="B133" s="49" t="s">
        <v>36</v>
      </c>
      <c r="C133" s="30"/>
      <c r="D133" s="30"/>
      <c r="E133" s="30">
        <v>300</v>
      </c>
      <c r="F133" s="30">
        <v>300</v>
      </c>
      <c r="G133" s="30">
        <v>257.25</v>
      </c>
      <c r="H133" s="30">
        <v>300</v>
      </c>
      <c r="I133" s="30">
        <v>300</v>
      </c>
      <c r="J133" s="30"/>
      <c r="K133" s="30"/>
      <c r="L133" s="49"/>
      <c r="M133" s="49"/>
      <c r="N133" s="49"/>
      <c r="O133" s="30"/>
      <c r="P133" s="30">
        <v>300</v>
      </c>
      <c r="Q133" s="30">
        <f t="shared" si="20"/>
        <v>0</v>
      </c>
      <c r="R133" s="30">
        <v>300</v>
      </c>
      <c r="S133" s="30">
        <v>0</v>
      </c>
      <c r="T133" s="30">
        <v>0</v>
      </c>
      <c r="U133" s="30"/>
      <c r="V133" s="30"/>
      <c r="W133" s="30"/>
      <c r="X133" s="30"/>
      <c r="Y133" s="49"/>
      <c r="Z133" s="49"/>
      <c r="AA133" s="49"/>
      <c r="AB133" s="30"/>
      <c r="AC133" s="30"/>
      <c r="AD133" s="30"/>
      <c r="AE133" s="30"/>
      <c r="AF133" s="30"/>
      <c r="AG133" s="30"/>
      <c r="AH133" s="30">
        <v>172.44</v>
      </c>
      <c r="AI133" s="30">
        <f t="shared" si="21"/>
        <v>-172.44</v>
      </c>
      <c r="AJ133" s="30">
        <f t="shared" si="22"/>
        <v>127.56</v>
      </c>
      <c r="AK133" s="30"/>
      <c r="AL133" s="84"/>
      <c r="AM133" s="74"/>
      <c r="AN133" s="30">
        <f t="shared" si="23"/>
        <v>67.03206997084548</v>
      </c>
      <c r="AO133" s="74"/>
      <c r="AP133" s="51"/>
      <c r="AQ133" s="30">
        <v>16.62</v>
      </c>
    </row>
    <row r="134" spans="1:43" ht="12.75">
      <c r="A134" s="49" t="s">
        <v>26</v>
      </c>
      <c r="B134" s="49" t="s">
        <v>131</v>
      </c>
      <c r="C134" s="30"/>
      <c r="D134" s="30"/>
      <c r="E134" s="30">
        <f>E135+E136+E137+E138+E139+E140</f>
        <v>2400</v>
      </c>
      <c r="F134" s="30">
        <f>F135+F137+F138+F143</f>
        <v>2470</v>
      </c>
      <c r="G134" s="30">
        <f>G135+G137+G138+G143</f>
        <v>1680</v>
      </c>
      <c r="H134" s="30">
        <f>H135+H136+H137+H138+H139+H140</f>
        <v>2070</v>
      </c>
      <c r="I134" s="30">
        <f>I135+I136+I137+I138+I139+I140</f>
        <v>2095</v>
      </c>
      <c r="J134" s="30"/>
      <c r="K134" s="30"/>
      <c r="L134" s="30"/>
      <c r="M134" s="30"/>
      <c r="N134" s="49"/>
      <c r="O134" s="30"/>
      <c r="P134" s="30">
        <f>P135+P136+P137+P138+P139+P140</f>
        <v>2095</v>
      </c>
      <c r="Q134" s="30">
        <f t="shared" si="20"/>
        <v>25</v>
      </c>
      <c r="R134" s="30">
        <f>R135+R136+R137+R138+R139+R140</f>
        <v>2025</v>
      </c>
      <c r="S134" s="30">
        <f>S135+S136+S137+S138+S139+S140</f>
        <v>1168.31</v>
      </c>
      <c r="T134" s="30">
        <f>T135+T136+T137+T138+T139+T140</f>
        <v>1185.13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>
        <f>AH135+AH137+AH138+AH143</f>
        <v>1672.58</v>
      </c>
      <c r="AI134" s="30">
        <f t="shared" si="21"/>
        <v>-1672.58</v>
      </c>
      <c r="AJ134" s="30">
        <f t="shared" si="22"/>
        <v>352.4200000000001</v>
      </c>
      <c r="AK134" s="30"/>
      <c r="AL134" s="84"/>
      <c r="AM134" s="74"/>
      <c r="AN134" s="30">
        <f t="shared" si="23"/>
        <v>99.55833333333334</v>
      </c>
      <c r="AO134" s="74"/>
      <c r="AP134" s="51"/>
      <c r="AQ134" s="30">
        <v>47.02</v>
      </c>
    </row>
    <row r="135" spans="1:43" ht="12" customHeight="1">
      <c r="A135" s="29" t="s">
        <v>6</v>
      </c>
      <c r="B135" s="29" t="s">
        <v>141</v>
      </c>
      <c r="C135" s="31"/>
      <c r="D135" s="31"/>
      <c r="E135" s="31">
        <v>1200</v>
      </c>
      <c r="F135" s="31">
        <v>950</v>
      </c>
      <c r="G135" s="31">
        <v>870</v>
      </c>
      <c r="H135" s="31">
        <v>800</v>
      </c>
      <c r="I135" s="31">
        <v>825</v>
      </c>
      <c r="J135" s="31"/>
      <c r="K135" s="32"/>
      <c r="L135" s="31"/>
      <c r="M135" s="31"/>
      <c r="N135" s="31"/>
      <c r="O135" s="31"/>
      <c r="P135" s="31">
        <v>825</v>
      </c>
      <c r="Q135" s="54">
        <f t="shared" si="20"/>
        <v>25</v>
      </c>
      <c r="R135" s="31">
        <v>825</v>
      </c>
      <c r="S135" s="31">
        <v>823</v>
      </c>
      <c r="T135" s="31">
        <v>823</v>
      </c>
      <c r="U135" s="32"/>
      <c r="V135" s="31"/>
      <c r="W135" s="32"/>
      <c r="X135" s="31"/>
      <c r="Y135" s="31"/>
      <c r="Z135" s="31"/>
      <c r="AA135" s="31"/>
      <c r="AB135" s="31"/>
      <c r="AC135" s="60"/>
      <c r="AD135" s="31"/>
      <c r="AE135" s="31"/>
      <c r="AF135" s="31"/>
      <c r="AG135" s="54"/>
      <c r="AH135" s="31">
        <v>870</v>
      </c>
      <c r="AI135" s="54">
        <f t="shared" si="21"/>
        <v>-870</v>
      </c>
      <c r="AJ135" s="54">
        <f t="shared" si="22"/>
        <v>-45</v>
      </c>
      <c r="AK135" s="54"/>
      <c r="AL135" s="85"/>
      <c r="AM135" s="86"/>
      <c r="AN135" s="32">
        <f t="shared" si="23"/>
        <v>100</v>
      </c>
      <c r="AO135" s="90"/>
      <c r="AP135" s="56"/>
      <c r="AQ135" s="62"/>
    </row>
    <row r="136" spans="1:43" ht="12.75" hidden="1">
      <c r="A136" s="29" t="s">
        <v>8</v>
      </c>
      <c r="B136" s="29" t="s">
        <v>37</v>
      </c>
      <c r="C136" s="31"/>
      <c r="D136" s="31"/>
      <c r="E136" s="31">
        <v>300</v>
      </c>
      <c r="F136" s="31"/>
      <c r="G136" s="31">
        <v>0</v>
      </c>
      <c r="H136" s="31">
        <v>300</v>
      </c>
      <c r="I136" s="31">
        <v>300</v>
      </c>
      <c r="J136" s="31"/>
      <c r="K136" s="32"/>
      <c r="L136" s="31"/>
      <c r="M136" s="31"/>
      <c r="N136" s="31"/>
      <c r="O136" s="31"/>
      <c r="P136" s="31">
        <v>300</v>
      </c>
      <c r="Q136" s="54">
        <f t="shared" si="20"/>
        <v>0</v>
      </c>
      <c r="R136" s="31">
        <v>300</v>
      </c>
      <c r="S136" s="31">
        <v>0</v>
      </c>
      <c r="T136" s="31">
        <v>0</v>
      </c>
      <c r="U136" s="32"/>
      <c r="V136" s="31"/>
      <c r="W136" s="32"/>
      <c r="X136" s="31"/>
      <c r="Y136" s="31"/>
      <c r="Z136" s="31"/>
      <c r="AA136" s="31"/>
      <c r="AB136" s="31"/>
      <c r="AC136" s="60"/>
      <c r="AD136" s="31"/>
      <c r="AE136" s="31"/>
      <c r="AF136" s="31"/>
      <c r="AG136" s="54"/>
      <c r="AH136" s="31"/>
      <c r="AI136" s="54">
        <f t="shared" si="21"/>
        <v>0</v>
      </c>
      <c r="AJ136" s="54">
        <f t="shared" si="22"/>
        <v>300</v>
      </c>
      <c r="AK136" s="54"/>
      <c r="AL136" s="85"/>
      <c r="AM136" s="86"/>
      <c r="AN136" s="32" t="e">
        <f t="shared" si="23"/>
        <v>#DIV/0!</v>
      </c>
      <c r="AO136" s="90"/>
      <c r="AP136" s="56"/>
      <c r="AQ136" s="62"/>
    </row>
    <row r="137" spans="1:43" ht="12.75">
      <c r="A137" s="29" t="s">
        <v>8</v>
      </c>
      <c r="B137" s="29" t="s">
        <v>68</v>
      </c>
      <c r="C137" s="31"/>
      <c r="D137" s="31"/>
      <c r="E137" s="31">
        <v>250</v>
      </c>
      <c r="F137" s="31">
        <v>250</v>
      </c>
      <c r="G137" s="31">
        <v>250</v>
      </c>
      <c r="H137" s="31">
        <v>250</v>
      </c>
      <c r="I137" s="31">
        <v>250</v>
      </c>
      <c r="J137" s="31"/>
      <c r="K137" s="32"/>
      <c r="L137" s="31"/>
      <c r="M137" s="31"/>
      <c r="N137" s="31"/>
      <c r="O137" s="31"/>
      <c r="P137" s="31">
        <v>250</v>
      </c>
      <c r="Q137" s="54">
        <f t="shared" si="20"/>
        <v>0</v>
      </c>
      <c r="R137" s="31">
        <v>250</v>
      </c>
      <c r="S137" s="31">
        <v>250</v>
      </c>
      <c r="T137" s="31">
        <v>250</v>
      </c>
      <c r="U137" s="32"/>
      <c r="V137" s="31"/>
      <c r="W137" s="32"/>
      <c r="X137" s="31"/>
      <c r="Y137" s="31"/>
      <c r="Z137" s="31"/>
      <c r="AA137" s="31"/>
      <c r="AB137" s="31"/>
      <c r="AC137" s="60"/>
      <c r="AD137" s="31"/>
      <c r="AE137" s="31"/>
      <c r="AF137" s="31"/>
      <c r="AG137" s="54"/>
      <c r="AH137" s="31">
        <v>250</v>
      </c>
      <c r="AI137" s="54">
        <f t="shared" si="21"/>
        <v>-250</v>
      </c>
      <c r="AJ137" s="54">
        <f t="shared" si="22"/>
        <v>0</v>
      </c>
      <c r="AK137" s="54"/>
      <c r="AL137" s="85"/>
      <c r="AM137" s="86"/>
      <c r="AN137" s="32">
        <f t="shared" si="23"/>
        <v>100</v>
      </c>
      <c r="AO137" s="90"/>
      <c r="AP137" s="56"/>
      <c r="AQ137" s="62"/>
    </row>
    <row r="138" spans="1:43" ht="13.5" customHeight="1">
      <c r="A138" s="29" t="s">
        <v>10</v>
      </c>
      <c r="B138" s="29" t="s">
        <v>45</v>
      </c>
      <c r="C138" s="31"/>
      <c r="D138" s="31"/>
      <c r="E138" s="31">
        <v>250</v>
      </c>
      <c r="F138" s="31">
        <v>270</v>
      </c>
      <c r="G138" s="31">
        <v>250</v>
      </c>
      <c r="H138" s="31">
        <v>320</v>
      </c>
      <c r="I138" s="31">
        <v>320</v>
      </c>
      <c r="J138" s="31"/>
      <c r="K138" s="32"/>
      <c r="L138" s="31"/>
      <c r="M138" s="31"/>
      <c r="N138" s="29"/>
      <c r="O138" s="31"/>
      <c r="P138" s="31">
        <v>320</v>
      </c>
      <c r="Q138" s="54">
        <f t="shared" si="20"/>
        <v>0</v>
      </c>
      <c r="R138" s="31">
        <v>250</v>
      </c>
      <c r="S138" s="31">
        <v>95.31</v>
      </c>
      <c r="T138" s="31">
        <v>112.13</v>
      </c>
      <c r="U138" s="32"/>
      <c r="V138" s="31"/>
      <c r="W138" s="32"/>
      <c r="X138" s="31"/>
      <c r="Y138" s="31"/>
      <c r="Z138" s="31"/>
      <c r="AA138" s="31"/>
      <c r="AB138" s="31"/>
      <c r="AC138" s="60"/>
      <c r="AD138" s="31"/>
      <c r="AE138" s="31"/>
      <c r="AF138" s="31"/>
      <c r="AG138" s="54"/>
      <c r="AH138" s="31">
        <v>245.14</v>
      </c>
      <c r="AI138" s="54">
        <f t="shared" si="21"/>
        <v>-245.14</v>
      </c>
      <c r="AJ138" s="54">
        <f t="shared" si="22"/>
        <v>4.860000000000014</v>
      </c>
      <c r="AK138" s="54"/>
      <c r="AL138" s="85"/>
      <c r="AM138" s="86"/>
      <c r="AN138" s="32">
        <f t="shared" si="23"/>
        <v>98.056</v>
      </c>
      <c r="AO138" s="90"/>
      <c r="AP138" s="56"/>
      <c r="AQ138" s="62"/>
    </row>
    <row r="139" spans="1:43" ht="12" customHeight="1" hidden="1">
      <c r="A139" s="29" t="s">
        <v>18</v>
      </c>
      <c r="B139" s="29" t="s">
        <v>48</v>
      </c>
      <c r="C139" s="31"/>
      <c r="D139" s="31"/>
      <c r="E139" s="31">
        <v>400</v>
      </c>
      <c r="F139" s="31"/>
      <c r="G139" s="31">
        <v>0</v>
      </c>
      <c r="H139" s="31">
        <v>400</v>
      </c>
      <c r="I139" s="31">
        <v>400</v>
      </c>
      <c r="J139" s="31"/>
      <c r="K139" s="32"/>
      <c r="L139" s="31"/>
      <c r="M139" s="31"/>
      <c r="N139" s="29"/>
      <c r="O139" s="31"/>
      <c r="P139" s="31">
        <v>400</v>
      </c>
      <c r="Q139" s="54">
        <f t="shared" si="20"/>
        <v>0</v>
      </c>
      <c r="R139" s="31">
        <v>400</v>
      </c>
      <c r="S139" s="31">
        <v>0</v>
      </c>
      <c r="T139" s="31">
        <v>0</v>
      </c>
      <c r="U139" s="32"/>
      <c r="V139" s="31"/>
      <c r="W139" s="32"/>
      <c r="X139" s="31"/>
      <c r="Y139" s="31"/>
      <c r="Z139" s="31"/>
      <c r="AA139" s="31"/>
      <c r="AB139" s="31"/>
      <c r="AC139" s="60"/>
      <c r="AD139" s="31"/>
      <c r="AE139" s="31"/>
      <c r="AF139" s="31"/>
      <c r="AG139" s="54"/>
      <c r="AH139" s="31">
        <v>0</v>
      </c>
      <c r="AI139" s="54">
        <f t="shared" si="21"/>
        <v>0</v>
      </c>
      <c r="AJ139" s="54">
        <f t="shared" si="22"/>
        <v>400</v>
      </c>
      <c r="AK139" s="54"/>
      <c r="AL139" s="85"/>
      <c r="AM139" s="86"/>
      <c r="AN139" s="32" t="e">
        <f t="shared" si="23"/>
        <v>#DIV/0!</v>
      </c>
      <c r="AO139" s="86"/>
      <c r="AP139" s="112"/>
      <c r="AQ139" s="62"/>
    </row>
    <row r="140" spans="1:43" ht="12.75" hidden="1">
      <c r="A140" s="29" t="s">
        <v>19</v>
      </c>
      <c r="B140" s="29" t="s">
        <v>46</v>
      </c>
      <c r="C140" s="31"/>
      <c r="D140" s="31"/>
      <c r="E140" s="31">
        <v>0</v>
      </c>
      <c r="F140" s="31"/>
      <c r="G140" s="31">
        <v>0</v>
      </c>
      <c r="H140" s="31">
        <v>0</v>
      </c>
      <c r="I140" s="31">
        <v>0</v>
      </c>
      <c r="J140" s="31"/>
      <c r="K140" s="32"/>
      <c r="L140" s="31"/>
      <c r="M140" s="31"/>
      <c r="N140" s="31"/>
      <c r="O140" s="31"/>
      <c r="P140" s="31">
        <v>0</v>
      </c>
      <c r="Q140" s="54">
        <f t="shared" si="20"/>
        <v>0</v>
      </c>
      <c r="R140" s="31">
        <v>0</v>
      </c>
      <c r="S140" s="31">
        <v>0</v>
      </c>
      <c r="T140" s="31">
        <v>0</v>
      </c>
      <c r="U140" s="32"/>
      <c r="V140" s="31"/>
      <c r="W140" s="32"/>
      <c r="X140" s="31"/>
      <c r="Y140" s="31"/>
      <c r="Z140" s="31"/>
      <c r="AA140" s="31"/>
      <c r="AB140" s="31"/>
      <c r="AC140" s="60"/>
      <c r="AD140" s="31"/>
      <c r="AE140" s="31"/>
      <c r="AF140" s="31"/>
      <c r="AG140" s="30"/>
      <c r="AH140" s="31"/>
      <c r="AI140" s="54">
        <f t="shared" si="21"/>
        <v>0</v>
      </c>
      <c r="AJ140" s="54">
        <f t="shared" si="22"/>
        <v>0</v>
      </c>
      <c r="AK140" s="54"/>
      <c r="AL140" s="85"/>
      <c r="AM140" s="86"/>
      <c r="AN140" s="32" t="e">
        <f t="shared" si="23"/>
        <v>#DIV/0!</v>
      </c>
      <c r="AO140" s="76"/>
      <c r="AP140" s="57"/>
      <c r="AQ140" s="62"/>
    </row>
    <row r="141" spans="1:43" ht="12.75" hidden="1">
      <c r="A141" s="29" t="s">
        <v>19</v>
      </c>
      <c r="B141" s="29" t="s">
        <v>48</v>
      </c>
      <c r="C141" s="31"/>
      <c r="D141" s="31"/>
      <c r="E141" s="31"/>
      <c r="F141" s="31"/>
      <c r="G141" s="31"/>
      <c r="H141" s="31"/>
      <c r="I141" s="31"/>
      <c r="J141" s="31"/>
      <c r="K141" s="32"/>
      <c r="L141" s="31"/>
      <c r="M141" s="31"/>
      <c r="N141" s="29"/>
      <c r="O141" s="31"/>
      <c r="P141" s="31"/>
      <c r="Q141" s="30">
        <f t="shared" si="20"/>
        <v>0</v>
      </c>
      <c r="R141" s="31"/>
      <c r="S141" s="31"/>
      <c r="T141" s="31"/>
      <c r="U141" s="32"/>
      <c r="V141" s="29"/>
      <c r="W141" s="62"/>
      <c r="X141" s="60"/>
      <c r="Y141" s="31"/>
      <c r="Z141" s="31"/>
      <c r="AA141" s="31"/>
      <c r="AB141" s="60"/>
      <c r="AC141" s="60"/>
      <c r="AD141" s="31"/>
      <c r="AE141" s="31"/>
      <c r="AF141" s="31"/>
      <c r="AG141" s="30"/>
      <c r="AH141" s="60"/>
      <c r="AI141" s="30">
        <f t="shared" si="21"/>
        <v>0</v>
      </c>
      <c r="AJ141" s="30">
        <f t="shared" si="22"/>
        <v>0</v>
      </c>
      <c r="AK141" s="30"/>
      <c r="AL141" s="95"/>
      <c r="AM141" s="77"/>
      <c r="AN141" s="32" t="e">
        <f t="shared" si="23"/>
        <v>#DIV/0!</v>
      </c>
      <c r="AO141" s="76"/>
      <c r="AP141" s="57"/>
      <c r="AQ141" s="62"/>
    </row>
    <row r="142" spans="1:43" ht="12.75" hidden="1">
      <c r="A142" s="64"/>
      <c r="B142" s="64"/>
      <c r="C142" s="60"/>
      <c r="D142" s="60"/>
      <c r="E142" s="60"/>
      <c r="F142" s="60"/>
      <c r="G142" s="60"/>
      <c r="H142" s="60"/>
      <c r="I142" s="60"/>
      <c r="J142" s="60"/>
      <c r="K142" s="62"/>
      <c r="L142" s="60"/>
      <c r="M142" s="60"/>
      <c r="N142" s="29"/>
      <c r="O142" s="60"/>
      <c r="P142" s="60"/>
      <c r="Q142" s="30">
        <f t="shared" si="20"/>
        <v>0</v>
      </c>
      <c r="R142" s="60"/>
      <c r="S142" s="60"/>
      <c r="T142" s="60"/>
      <c r="U142" s="62"/>
      <c r="V142" s="29"/>
      <c r="W142" s="62"/>
      <c r="X142" s="60"/>
      <c r="Y142" s="60"/>
      <c r="Z142" s="60"/>
      <c r="AA142" s="60"/>
      <c r="AB142" s="60"/>
      <c r="AC142" s="60"/>
      <c r="AD142" s="60"/>
      <c r="AE142" s="60"/>
      <c r="AF142" s="60"/>
      <c r="AG142" s="30"/>
      <c r="AH142" s="60"/>
      <c r="AI142" s="30">
        <f t="shared" si="21"/>
        <v>0</v>
      </c>
      <c r="AJ142" s="30">
        <f t="shared" si="22"/>
        <v>0</v>
      </c>
      <c r="AK142" s="30"/>
      <c r="AL142" s="95"/>
      <c r="AM142" s="77"/>
      <c r="AN142" s="32" t="e">
        <f t="shared" si="23"/>
        <v>#DIV/0!</v>
      </c>
      <c r="AO142" s="76"/>
      <c r="AP142" s="57"/>
      <c r="AQ142" s="62"/>
    </row>
    <row r="143" spans="1:43" ht="12.75">
      <c r="A143" s="29" t="s">
        <v>17</v>
      </c>
      <c r="B143" s="29" t="s">
        <v>206</v>
      </c>
      <c r="C143" s="60"/>
      <c r="D143" s="60"/>
      <c r="E143" s="60"/>
      <c r="F143" s="31">
        <v>1000</v>
      </c>
      <c r="G143" s="31">
        <v>310</v>
      </c>
      <c r="H143" s="31"/>
      <c r="I143" s="31"/>
      <c r="J143" s="31"/>
      <c r="K143" s="32"/>
      <c r="L143" s="31"/>
      <c r="M143" s="31"/>
      <c r="N143" s="29"/>
      <c r="O143" s="31"/>
      <c r="P143" s="31"/>
      <c r="Q143" s="33"/>
      <c r="R143" s="31"/>
      <c r="S143" s="31"/>
      <c r="T143" s="31"/>
      <c r="U143" s="32"/>
      <c r="V143" s="29"/>
      <c r="W143" s="32"/>
      <c r="X143" s="31"/>
      <c r="Y143" s="31"/>
      <c r="Z143" s="31"/>
      <c r="AA143" s="31"/>
      <c r="AB143" s="31"/>
      <c r="AC143" s="31"/>
      <c r="AD143" s="31"/>
      <c r="AE143" s="31"/>
      <c r="AF143" s="31"/>
      <c r="AG143" s="33"/>
      <c r="AH143" s="31">
        <v>307.44</v>
      </c>
      <c r="AI143" s="30"/>
      <c r="AJ143" s="30"/>
      <c r="AK143" s="30"/>
      <c r="AL143" s="95"/>
      <c r="AM143" s="77"/>
      <c r="AN143" s="32">
        <f t="shared" si="23"/>
        <v>99.1741935483871</v>
      </c>
      <c r="AO143" s="76"/>
      <c r="AP143" s="57"/>
      <c r="AQ143" s="62"/>
    </row>
    <row r="144" spans="1:43" ht="12.75">
      <c r="A144" s="49" t="s">
        <v>55</v>
      </c>
      <c r="B144" s="49" t="s">
        <v>57</v>
      </c>
      <c r="C144" s="30"/>
      <c r="D144" s="30"/>
      <c r="E144" s="30">
        <v>0</v>
      </c>
      <c r="F144" s="30">
        <v>0</v>
      </c>
      <c r="G144" s="30">
        <v>4.75</v>
      </c>
      <c r="H144" s="30">
        <v>0</v>
      </c>
      <c r="I144" s="30">
        <v>5</v>
      </c>
      <c r="J144" s="30"/>
      <c r="K144" s="30"/>
      <c r="L144" s="30"/>
      <c r="M144" s="30"/>
      <c r="N144" s="73"/>
      <c r="O144" s="30"/>
      <c r="P144" s="30">
        <v>5</v>
      </c>
      <c r="Q144" s="30">
        <f t="shared" si="20"/>
        <v>5</v>
      </c>
      <c r="R144" s="30">
        <v>5</v>
      </c>
      <c r="S144" s="30">
        <v>0.61</v>
      </c>
      <c r="T144" s="30">
        <v>0.61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111">
        <v>4.75</v>
      </c>
      <c r="AI144" s="30">
        <f t="shared" si="21"/>
        <v>-4.75</v>
      </c>
      <c r="AJ144" s="30">
        <f t="shared" si="22"/>
        <v>0.25</v>
      </c>
      <c r="AK144" s="30"/>
      <c r="AL144" s="95"/>
      <c r="AM144" s="77"/>
      <c r="AN144" s="30">
        <f t="shared" si="23"/>
        <v>100</v>
      </c>
      <c r="AO144" s="74"/>
      <c r="AP144" s="51"/>
      <c r="AQ144" s="30">
        <v>0</v>
      </c>
    </row>
    <row r="145" spans="1:43" ht="12" customHeight="1">
      <c r="A145" s="49" t="s">
        <v>54</v>
      </c>
      <c r="B145" s="115" t="s">
        <v>172</v>
      </c>
      <c r="C145" s="30"/>
      <c r="D145" s="30"/>
      <c r="E145" s="30">
        <f>E147+E148</f>
        <v>3600</v>
      </c>
      <c r="F145" s="30">
        <f>F173+F174+F176+F177+F181+F175+F178+F179+F180</f>
        <v>11430.54</v>
      </c>
      <c r="G145" s="30">
        <v>6779</v>
      </c>
      <c r="H145" s="30">
        <v>0</v>
      </c>
      <c r="I145" s="30">
        <v>2615.84</v>
      </c>
      <c r="J145" s="30"/>
      <c r="K145" s="30"/>
      <c r="L145" s="30"/>
      <c r="M145" s="30"/>
      <c r="N145" s="30"/>
      <c r="O145" s="30"/>
      <c r="P145" s="30">
        <v>2615.84</v>
      </c>
      <c r="Q145" s="30">
        <f t="shared" si="20"/>
        <v>2615.84</v>
      </c>
      <c r="R145" s="30">
        <v>2615.84</v>
      </c>
      <c r="S145" s="30">
        <v>2615.8</v>
      </c>
      <c r="T145" s="30">
        <v>2615.8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>
        <v>6778.14</v>
      </c>
      <c r="AI145" s="30">
        <f t="shared" si="21"/>
        <v>-6778.14</v>
      </c>
      <c r="AJ145" s="30">
        <f t="shared" si="22"/>
        <v>-4162.3</v>
      </c>
      <c r="AK145" s="30"/>
      <c r="AL145" s="84"/>
      <c r="AM145" s="74"/>
      <c r="AN145" s="30">
        <f t="shared" si="23"/>
        <v>99.9873137630919</v>
      </c>
      <c r="AO145" s="74"/>
      <c r="AP145" s="51"/>
      <c r="AQ145" s="30">
        <v>68.62</v>
      </c>
    </row>
    <row r="146" spans="1:43" ht="12.75" hidden="1">
      <c r="A146" s="49"/>
      <c r="B146" s="96" t="s">
        <v>70</v>
      </c>
      <c r="C146" s="32"/>
      <c r="D146" s="32"/>
      <c r="E146" s="32"/>
      <c r="F146" s="32"/>
      <c r="G146" s="32"/>
      <c r="H146" s="97">
        <v>5000</v>
      </c>
      <c r="I146" s="97">
        <v>5000</v>
      </c>
      <c r="J146" s="62"/>
      <c r="K146" s="62"/>
      <c r="L146" s="62"/>
      <c r="M146" s="62"/>
      <c r="N146" s="62"/>
      <c r="O146" s="62"/>
      <c r="P146" s="97">
        <v>5000</v>
      </c>
      <c r="Q146" s="30">
        <f t="shared" si="20"/>
        <v>0</v>
      </c>
      <c r="R146" s="97">
        <v>5000</v>
      </c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32"/>
      <c r="AE146" s="32"/>
      <c r="AF146" s="32"/>
      <c r="AG146" s="30"/>
      <c r="AH146" s="62"/>
      <c r="AI146" s="30">
        <f t="shared" si="21"/>
        <v>0</v>
      </c>
      <c r="AJ146" s="30">
        <f t="shared" si="22"/>
        <v>5000</v>
      </c>
      <c r="AK146" s="62"/>
      <c r="AL146" s="98"/>
      <c r="AM146" s="78"/>
      <c r="AN146" s="30" t="e">
        <f t="shared" si="23"/>
        <v>#DIV/0!</v>
      </c>
      <c r="AO146" s="78"/>
      <c r="AP146" s="51"/>
      <c r="AQ146" s="30">
        <f aca="true" t="shared" si="24" ref="AQ146:AQ193">F146-G146</f>
        <v>0</v>
      </c>
    </row>
    <row r="147" spans="1:43" ht="12.75" hidden="1">
      <c r="A147" s="94" t="s">
        <v>6</v>
      </c>
      <c r="B147" s="99" t="s">
        <v>101</v>
      </c>
      <c r="C147" s="100"/>
      <c r="D147" s="100"/>
      <c r="E147" s="100">
        <v>1600</v>
      </c>
      <c r="F147" s="100"/>
      <c r="G147" s="100">
        <v>0</v>
      </c>
      <c r="H147" s="97"/>
      <c r="I147" s="97"/>
      <c r="J147" s="62"/>
      <c r="K147" s="62"/>
      <c r="L147" s="62"/>
      <c r="M147" s="62"/>
      <c r="N147" s="62"/>
      <c r="O147" s="62"/>
      <c r="P147" s="97"/>
      <c r="Q147" s="30"/>
      <c r="R147" s="97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100"/>
      <c r="AE147" s="100"/>
      <c r="AF147" s="100"/>
      <c r="AG147" s="30"/>
      <c r="AH147" s="62"/>
      <c r="AI147" s="58"/>
      <c r="AJ147" s="62"/>
      <c r="AK147" s="62"/>
      <c r="AL147" s="98"/>
      <c r="AM147" s="78"/>
      <c r="AN147" s="30" t="e">
        <f t="shared" si="23"/>
        <v>#DIV/0!</v>
      </c>
      <c r="AO147" s="78"/>
      <c r="AP147" s="51"/>
      <c r="AQ147" s="30">
        <f t="shared" si="24"/>
        <v>0</v>
      </c>
    </row>
    <row r="148" spans="1:43" ht="12" customHeight="1" hidden="1">
      <c r="A148" s="94" t="s">
        <v>8</v>
      </c>
      <c r="B148" s="99" t="s">
        <v>100</v>
      </c>
      <c r="C148" s="100"/>
      <c r="D148" s="100"/>
      <c r="E148" s="100">
        <v>2000</v>
      </c>
      <c r="F148" s="100"/>
      <c r="G148" s="100">
        <v>0</v>
      </c>
      <c r="H148" s="97"/>
      <c r="I148" s="97"/>
      <c r="J148" s="62"/>
      <c r="K148" s="62"/>
      <c r="L148" s="62"/>
      <c r="M148" s="62"/>
      <c r="N148" s="62"/>
      <c r="O148" s="62"/>
      <c r="P148" s="97"/>
      <c r="Q148" s="30"/>
      <c r="R148" s="97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100"/>
      <c r="AE148" s="100"/>
      <c r="AF148" s="100"/>
      <c r="AG148" s="30"/>
      <c r="AH148" s="62"/>
      <c r="AI148" s="58"/>
      <c r="AJ148" s="62"/>
      <c r="AK148" s="62"/>
      <c r="AL148" s="98"/>
      <c r="AM148" s="78"/>
      <c r="AN148" s="30" t="e">
        <f t="shared" si="23"/>
        <v>#DIV/0!</v>
      </c>
      <c r="AO148" s="78"/>
      <c r="AP148" s="51"/>
      <c r="AQ148" s="30">
        <f t="shared" si="24"/>
        <v>0</v>
      </c>
    </row>
    <row r="149" spans="1:43" ht="12.75" hidden="1">
      <c r="A149" s="49"/>
      <c r="B149" s="96"/>
      <c r="C149" s="32"/>
      <c r="D149" s="32"/>
      <c r="E149" s="32"/>
      <c r="F149" s="32"/>
      <c r="G149" s="32"/>
      <c r="H149" s="97"/>
      <c r="I149" s="97"/>
      <c r="J149" s="62"/>
      <c r="K149" s="62"/>
      <c r="L149" s="62"/>
      <c r="M149" s="62"/>
      <c r="N149" s="62"/>
      <c r="O149" s="62"/>
      <c r="P149" s="97"/>
      <c r="Q149" s="30"/>
      <c r="R149" s="97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32"/>
      <c r="AE149" s="32"/>
      <c r="AF149" s="32"/>
      <c r="AG149" s="30"/>
      <c r="AH149" s="62"/>
      <c r="AI149" s="30">
        <f aca="true" t="shared" si="25" ref="AI149:AI163">AD149-AH149</f>
        <v>0</v>
      </c>
      <c r="AJ149" s="62"/>
      <c r="AK149" s="62"/>
      <c r="AL149" s="98"/>
      <c r="AM149" s="78"/>
      <c r="AN149" s="30" t="e">
        <f t="shared" si="23"/>
        <v>#DIV/0!</v>
      </c>
      <c r="AO149" s="78"/>
      <c r="AP149" s="51"/>
      <c r="AQ149" s="30">
        <f t="shared" si="24"/>
        <v>0</v>
      </c>
    </row>
    <row r="150" spans="1:43" ht="12.75" hidden="1">
      <c r="A150" s="49"/>
      <c r="B150" s="96"/>
      <c r="C150" s="32"/>
      <c r="D150" s="32"/>
      <c r="E150" s="32"/>
      <c r="F150" s="32"/>
      <c r="G150" s="32"/>
      <c r="H150" s="97"/>
      <c r="I150" s="97"/>
      <c r="J150" s="62"/>
      <c r="K150" s="62"/>
      <c r="L150" s="62"/>
      <c r="M150" s="62"/>
      <c r="N150" s="62"/>
      <c r="O150" s="62"/>
      <c r="P150" s="97"/>
      <c r="Q150" s="30"/>
      <c r="R150" s="97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32"/>
      <c r="AE150" s="32"/>
      <c r="AF150" s="32"/>
      <c r="AG150" s="30"/>
      <c r="AH150" s="62"/>
      <c r="AI150" s="30">
        <f t="shared" si="25"/>
        <v>0</v>
      </c>
      <c r="AJ150" s="30"/>
      <c r="AK150" s="62"/>
      <c r="AL150" s="98"/>
      <c r="AM150" s="78"/>
      <c r="AN150" s="30" t="e">
        <f t="shared" si="23"/>
        <v>#DIV/0!</v>
      </c>
      <c r="AO150" s="78"/>
      <c r="AP150" s="51"/>
      <c r="AQ150" s="30">
        <f t="shared" si="24"/>
        <v>0</v>
      </c>
    </row>
    <row r="151" spans="1:43" ht="12.75" hidden="1">
      <c r="A151" s="49"/>
      <c r="B151" s="96"/>
      <c r="C151" s="32"/>
      <c r="D151" s="32"/>
      <c r="E151" s="32"/>
      <c r="F151" s="32"/>
      <c r="G151" s="32"/>
      <c r="H151" s="97"/>
      <c r="I151" s="97"/>
      <c r="J151" s="62"/>
      <c r="K151" s="62"/>
      <c r="L151" s="62"/>
      <c r="M151" s="62"/>
      <c r="N151" s="62"/>
      <c r="O151" s="62"/>
      <c r="P151" s="97"/>
      <c r="Q151" s="30"/>
      <c r="R151" s="97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32"/>
      <c r="AE151" s="32"/>
      <c r="AF151" s="32"/>
      <c r="AG151" s="30"/>
      <c r="AH151" s="62"/>
      <c r="AI151" s="30">
        <f t="shared" si="25"/>
        <v>0</v>
      </c>
      <c r="AJ151" s="30"/>
      <c r="AK151" s="62"/>
      <c r="AL151" s="98"/>
      <c r="AM151" s="78"/>
      <c r="AN151" s="30" t="e">
        <f t="shared" si="23"/>
        <v>#DIV/0!</v>
      </c>
      <c r="AO151" s="78"/>
      <c r="AP151" s="51"/>
      <c r="AQ151" s="30">
        <f t="shared" si="24"/>
        <v>0</v>
      </c>
    </row>
    <row r="152" spans="1:43" ht="12.75" hidden="1">
      <c r="A152" s="49"/>
      <c r="B152" s="96"/>
      <c r="C152" s="32"/>
      <c r="D152" s="32"/>
      <c r="E152" s="32"/>
      <c r="F152" s="32"/>
      <c r="G152" s="32"/>
      <c r="H152" s="97"/>
      <c r="I152" s="97"/>
      <c r="J152" s="62"/>
      <c r="K152" s="62"/>
      <c r="L152" s="62"/>
      <c r="M152" s="62"/>
      <c r="N152" s="62"/>
      <c r="O152" s="62"/>
      <c r="P152" s="97"/>
      <c r="Q152" s="30"/>
      <c r="R152" s="97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32"/>
      <c r="AE152" s="32"/>
      <c r="AF152" s="32"/>
      <c r="AG152" s="30"/>
      <c r="AH152" s="62"/>
      <c r="AI152" s="30">
        <f t="shared" si="25"/>
        <v>0</v>
      </c>
      <c r="AJ152" s="30"/>
      <c r="AK152" s="62"/>
      <c r="AL152" s="98"/>
      <c r="AM152" s="78"/>
      <c r="AN152" s="30" t="e">
        <f t="shared" si="23"/>
        <v>#DIV/0!</v>
      </c>
      <c r="AO152" s="78"/>
      <c r="AP152" s="51"/>
      <c r="AQ152" s="30">
        <f t="shared" si="24"/>
        <v>0</v>
      </c>
    </row>
    <row r="153" spans="1:43" ht="12.75" hidden="1">
      <c r="A153" s="49"/>
      <c r="B153" s="96"/>
      <c r="C153" s="32"/>
      <c r="D153" s="32"/>
      <c r="E153" s="32"/>
      <c r="F153" s="32"/>
      <c r="G153" s="32"/>
      <c r="H153" s="97"/>
      <c r="I153" s="97"/>
      <c r="J153" s="62"/>
      <c r="K153" s="62"/>
      <c r="L153" s="62"/>
      <c r="M153" s="62"/>
      <c r="N153" s="62"/>
      <c r="O153" s="62"/>
      <c r="P153" s="97"/>
      <c r="Q153" s="30"/>
      <c r="R153" s="97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32"/>
      <c r="AE153" s="32"/>
      <c r="AF153" s="32"/>
      <c r="AG153" s="30"/>
      <c r="AH153" s="62"/>
      <c r="AI153" s="30">
        <f t="shared" si="25"/>
        <v>0</v>
      </c>
      <c r="AJ153" s="30"/>
      <c r="AK153" s="62"/>
      <c r="AL153" s="98"/>
      <c r="AM153" s="78"/>
      <c r="AN153" s="30" t="e">
        <f t="shared" si="23"/>
        <v>#DIV/0!</v>
      </c>
      <c r="AO153" s="78"/>
      <c r="AP153" s="51"/>
      <c r="AQ153" s="30">
        <f t="shared" si="24"/>
        <v>0</v>
      </c>
    </row>
    <row r="154" spans="1:43" ht="12.75" hidden="1">
      <c r="A154" s="49"/>
      <c r="B154" s="96"/>
      <c r="C154" s="32"/>
      <c r="D154" s="32"/>
      <c r="E154" s="32"/>
      <c r="F154" s="32"/>
      <c r="G154" s="32"/>
      <c r="H154" s="97"/>
      <c r="I154" s="97"/>
      <c r="J154" s="62"/>
      <c r="K154" s="62"/>
      <c r="L154" s="62"/>
      <c r="M154" s="62"/>
      <c r="N154" s="62"/>
      <c r="O154" s="62"/>
      <c r="P154" s="97"/>
      <c r="Q154" s="30"/>
      <c r="R154" s="97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32"/>
      <c r="AE154" s="32"/>
      <c r="AF154" s="32"/>
      <c r="AG154" s="30"/>
      <c r="AH154" s="62"/>
      <c r="AI154" s="30">
        <f t="shared" si="25"/>
        <v>0</v>
      </c>
      <c r="AJ154" s="30"/>
      <c r="AK154" s="62"/>
      <c r="AL154" s="98"/>
      <c r="AM154" s="78"/>
      <c r="AN154" s="30" t="e">
        <f t="shared" si="23"/>
        <v>#DIV/0!</v>
      </c>
      <c r="AO154" s="78"/>
      <c r="AP154" s="51"/>
      <c r="AQ154" s="30">
        <f t="shared" si="24"/>
        <v>0</v>
      </c>
    </row>
    <row r="155" spans="1:43" ht="12.75" hidden="1">
      <c r="A155" s="49"/>
      <c r="B155" s="96"/>
      <c r="C155" s="32"/>
      <c r="D155" s="32"/>
      <c r="E155" s="32"/>
      <c r="F155" s="32"/>
      <c r="G155" s="32"/>
      <c r="H155" s="97"/>
      <c r="I155" s="97"/>
      <c r="J155" s="62"/>
      <c r="K155" s="62"/>
      <c r="L155" s="62"/>
      <c r="M155" s="62"/>
      <c r="N155" s="62"/>
      <c r="O155" s="62"/>
      <c r="P155" s="97"/>
      <c r="Q155" s="30"/>
      <c r="R155" s="97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32"/>
      <c r="AE155" s="32"/>
      <c r="AF155" s="32"/>
      <c r="AG155" s="30"/>
      <c r="AH155" s="62"/>
      <c r="AI155" s="30">
        <f t="shared" si="25"/>
        <v>0</v>
      </c>
      <c r="AJ155" s="30"/>
      <c r="AK155" s="62"/>
      <c r="AL155" s="98"/>
      <c r="AM155" s="78"/>
      <c r="AN155" s="30" t="e">
        <f t="shared" si="23"/>
        <v>#DIV/0!</v>
      </c>
      <c r="AO155" s="78"/>
      <c r="AP155" s="51"/>
      <c r="AQ155" s="30">
        <f t="shared" si="24"/>
        <v>0</v>
      </c>
    </row>
    <row r="156" spans="1:43" ht="12.75" hidden="1">
      <c r="A156" s="49" t="s">
        <v>54</v>
      </c>
      <c r="B156" s="49" t="s">
        <v>132</v>
      </c>
      <c r="C156" s="30"/>
      <c r="D156" s="30"/>
      <c r="E156" s="30">
        <f>E164</f>
        <v>5000</v>
      </c>
      <c r="F156" s="30"/>
      <c r="G156" s="30">
        <f>G164</f>
        <v>0</v>
      </c>
      <c r="H156" s="30">
        <v>0</v>
      </c>
      <c r="I156" s="30">
        <v>0</v>
      </c>
      <c r="J156" s="30"/>
      <c r="K156" s="30"/>
      <c r="L156" s="30"/>
      <c r="M156" s="30"/>
      <c r="N156" s="30"/>
      <c r="O156" s="30"/>
      <c r="P156" s="30">
        <v>0</v>
      </c>
      <c r="Q156" s="30">
        <f aca="true" t="shared" si="26" ref="Q156:Q163">I156-H156</f>
        <v>0</v>
      </c>
      <c r="R156" s="30">
        <v>0</v>
      </c>
      <c r="S156" s="30">
        <v>0</v>
      </c>
      <c r="T156" s="30"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>
        <f t="shared" si="25"/>
        <v>0</v>
      </c>
      <c r="AJ156" s="30">
        <f aca="true" t="shared" si="27" ref="AJ156:AJ163">R156-AH156</f>
        <v>0</v>
      </c>
      <c r="AK156" s="30"/>
      <c r="AL156" s="84"/>
      <c r="AM156" s="74"/>
      <c r="AN156" s="30" t="e">
        <f t="shared" si="23"/>
        <v>#DIV/0!</v>
      </c>
      <c r="AO156" s="74"/>
      <c r="AP156" s="51"/>
      <c r="AQ156" s="30">
        <f t="shared" si="24"/>
        <v>0</v>
      </c>
    </row>
    <row r="157" spans="1:43" ht="12.75" hidden="1">
      <c r="A157" s="49" t="s">
        <v>56</v>
      </c>
      <c r="B157" s="49" t="s">
        <v>47</v>
      </c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>
        <f t="shared" si="26"/>
        <v>0</v>
      </c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>
        <f t="shared" si="25"/>
        <v>0</v>
      </c>
      <c r="AJ157" s="30">
        <f t="shared" si="27"/>
        <v>0</v>
      </c>
      <c r="AK157" s="30"/>
      <c r="AL157" s="84"/>
      <c r="AM157" s="74"/>
      <c r="AN157" s="30" t="e">
        <f t="shared" si="23"/>
        <v>#DIV/0!</v>
      </c>
      <c r="AO157" s="76"/>
      <c r="AP157" s="57"/>
      <c r="AQ157" s="30">
        <f t="shared" si="24"/>
        <v>0</v>
      </c>
    </row>
    <row r="158" spans="1:43" ht="12.75" hidden="1">
      <c r="A158" s="49"/>
      <c r="B158" s="49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>
        <f t="shared" si="26"/>
        <v>0</v>
      </c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>
        <f t="shared" si="25"/>
        <v>0</v>
      </c>
      <c r="AJ158" s="30">
        <f t="shared" si="27"/>
        <v>0</v>
      </c>
      <c r="AK158" s="30"/>
      <c r="AL158" s="84"/>
      <c r="AM158" s="74"/>
      <c r="AN158" s="30" t="e">
        <f t="shared" si="23"/>
        <v>#DIV/0!</v>
      </c>
      <c r="AO158" s="76"/>
      <c r="AP158" s="57"/>
      <c r="AQ158" s="30">
        <f t="shared" si="24"/>
        <v>0</v>
      </c>
    </row>
    <row r="159" spans="1:43" ht="12.75" hidden="1">
      <c r="A159" s="49"/>
      <c r="B159" s="99" t="s">
        <v>78</v>
      </c>
      <c r="C159" s="62"/>
      <c r="D159" s="62"/>
      <c r="E159" s="62"/>
      <c r="F159" s="62"/>
      <c r="G159" s="62"/>
      <c r="H159" s="97">
        <v>2100</v>
      </c>
      <c r="I159" s="97">
        <v>2100</v>
      </c>
      <c r="J159" s="62"/>
      <c r="K159" s="62"/>
      <c r="L159" s="62"/>
      <c r="M159" s="62"/>
      <c r="N159" s="62"/>
      <c r="O159" s="62"/>
      <c r="P159" s="97">
        <v>2100</v>
      </c>
      <c r="Q159" s="30">
        <f t="shared" si="26"/>
        <v>0</v>
      </c>
      <c r="R159" s="97">
        <v>2100</v>
      </c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30"/>
      <c r="AH159" s="62"/>
      <c r="AI159" s="30">
        <f t="shared" si="25"/>
        <v>0</v>
      </c>
      <c r="AJ159" s="30">
        <f t="shared" si="27"/>
        <v>2100</v>
      </c>
      <c r="AK159" s="62"/>
      <c r="AL159" s="101"/>
      <c r="AM159" s="79"/>
      <c r="AN159" s="30" t="e">
        <f t="shared" si="23"/>
        <v>#DIV/0!</v>
      </c>
      <c r="AO159" s="78"/>
      <c r="AP159" s="57"/>
      <c r="AQ159" s="30">
        <f t="shared" si="24"/>
        <v>0</v>
      </c>
    </row>
    <row r="160" spans="1:43" ht="12.75" hidden="1">
      <c r="A160" s="49"/>
      <c r="B160" s="99" t="s">
        <v>67</v>
      </c>
      <c r="C160" s="62"/>
      <c r="D160" s="62"/>
      <c r="E160" s="62"/>
      <c r="F160" s="62"/>
      <c r="G160" s="62"/>
      <c r="H160" s="97">
        <v>500</v>
      </c>
      <c r="I160" s="97">
        <v>500</v>
      </c>
      <c r="J160" s="62"/>
      <c r="K160" s="62"/>
      <c r="L160" s="62"/>
      <c r="M160" s="62"/>
      <c r="N160" s="62"/>
      <c r="O160" s="62"/>
      <c r="P160" s="97">
        <v>500</v>
      </c>
      <c r="Q160" s="30">
        <f t="shared" si="26"/>
        <v>0</v>
      </c>
      <c r="R160" s="97">
        <v>500</v>
      </c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30"/>
      <c r="AH160" s="62"/>
      <c r="AI160" s="30">
        <f t="shared" si="25"/>
        <v>0</v>
      </c>
      <c r="AJ160" s="30">
        <f t="shared" si="27"/>
        <v>500</v>
      </c>
      <c r="AK160" s="62"/>
      <c r="AL160" s="101"/>
      <c r="AM160" s="79"/>
      <c r="AN160" s="30" t="e">
        <f t="shared" si="23"/>
        <v>#DIV/0!</v>
      </c>
      <c r="AO160" s="78"/>
      <c r="AP160" s="57"/>
      <c r="AQ160" s="30">
        <f t="shared" si="24"/>
        <v>0</v>
      </c>
    </row>
    <row r="161" spans="1:43" ht="12.75" hidden="1">
      <c r="A161" s="49"/>
      <c r="B161" s="99" t="s">
        <v>79</v>
      </c>
      <c r="C161" s="62"/>
      <c r="D161" s="62"/>
      <c r="E161" s="62"/>
      <c r="F161" s="62"/>
      <c r="G161" s="62"/>
      <c r="H161" s="97">
        <v>1600</v>
      </c>
      <c r="I161" s="97">
        <v>1600</v>
      </c>
      <c r="J161" s="62"/>
      <c r="K161" s="62"/>
      <c r="L161" s="62"/>
      <c r="M161" s="62"/>
      <c r="N161" s="62"/>
      <c r="O161" s="62"/>
      <c r="P161" s="97">
        <v>1600</v>
      </c>
      <c r="Q161" s="30">
        <f t="shared" si="26"/>
        <v>0</v>
      </c>
      <c r="R161" s="97">
        <v>1600</v>
      </c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30"/>
      <c r="AH161" s="62"/>
      <c r="AI161" s="30">
        <f t="shared" si="25"/>
        <v>0</v>
      </c>
      <c r="AJ161" s="30">
        <f t="shared" si="27"/>
        <v>1600</v>
      </c>
      <c r="AK161" s="62"/>
      <c r="AL161" s="101"/>
      <c r="AM161" s="79"/>
      <c r="AN161" s="30" t="e">
        <f t="shared" si="23"/>
        <v>#DIV/0!</v>
      </c>
      <c r="AO161" s="78"/>
      <c r="AP161" s="57"/>
      <c r="AQ161" s="30">
        <f t="shared" si="24"/>
        <v>0</v>
      </c>
    </row>
    <row r="162" spans="1:43" ht="12.75" hidden="1">
      <c r="A162" s="49"/>
      <c r="B162" s="99" t="s">
        <v>80</v>
      </c>
      <c r="C162" s="32"/>
      <c r="D162" s="32"/>
      <c r="E162" s="32"/>
      <c r="F162" s="32"/>
      <c r="G162" s="32"/>
      <c r="H162" s="97">
        <v>1600</v>
      </c>
      <c r="I162" s="97">
        <v>1600</v>
      </c>
      <c r="J162" s="62"/>
      <c r="K162" s="62"/>
      <c r="L162" s="62"/>
      <c r="M162" s="62"/>
      <c r="N162" s="62"/>
      <c r="O162" s="62"/>
      <c r="P162" s="97">
        <v>1600</v>
      </c>
      <c r="Q162" s="30">
        <f t="shared" si="26"/>
        <v>0</v>
      </c>
      <c r="R162" s="97">
        <v>1600</v>
      </c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32"/>
      <c r="AE162" s="32"/>
      <c r="AF162" s="32"/>
      <c r="AG162" s="30"/>
      <c r="AH162" s="62"/>
      <c r="AI162" s="30">
        <f t="shared" si="25"/>
        <v>0</v>
      </c>
      <c r="AJ162" s="30">
        <f t="shared" si="27"/>
        <v>1600</v>
      </c>
      <c r="AK162" s="62"/>
      <c r="AL162" s="101"/>
      <c r="AM162" s="79"/>
      <c r="AN162" s="30" t="e">
        <f t="shared" si="23"/>
        <v>#DIV/0!</v>
      </c>
      <c r="AO162" s="78"/>
      <c r="AP162" s="57"/>
      <c r="AQ162" s="30">
        <f t="shared" si="24"/>
        <v>0</v>
      </c>
    </row>
    <row r="163" spans="1:43" ht="12.75" hidden="1">
      <c r="A163" s="49"/>
      <c r="B163" s="99" t="s">
        <v>81</v>
      </c>
      <c r="C163" s="32"/>
      <c r="D163" s="32"/>
      <c r="E163" s="32"/>
      <c r="F163" s="32"/>
      <c r="G163" s="32"/>
      <c r="H163" s="97">
        <v>1500</v>
      </c>
      <c r="I163" s="97">
        <v>1500</v>
      </c>
      <c r="J163" s="62"/>
      <c r="K163" s="62"/>
      <c r="L163" s="62"/>
      <c r="M163" s="62"/>
      <c r="N163" s="62"/>
      <c r="O163" s="62"/>
      <c r="P163" s="97">
        <v>1500</v>
      </c>
      <c r="Q163" s="30">
        <f t="shared" si="26"/>
        <v>0</v>
      </c>
      <c r="R163" s="97">
        <v>1500</v>
      </c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32"/>
      <c r="AE163" s="32"/>
      <c r="AF163" s="32"/>
      <c r="AG163" s="30"/>
      <c r="AH163" s="62"/>
      <c r="AI163" s="30">
        <f t="shared" si="25"/>
        <v>0</v>
      </c>
      <c r="AJ163" s="30">
        <f t="shared" si="27"/>
        <v>1500</v>
      </c>
      <c r="AK163" s="62"/>
      <c r="AL163" s="101"/>
      <c r="AM163" s="79"/>
      <c r="AN163" s="30" t="e">
        <f t="shared" si="23"/>
        <v>#DIV/0!</v>
      </c>
      <c r="AO163" s="78"/>
      <c r="AP163" s="57"/>
      <c r="AQ163" s="30">
        <f t="shared" si="24"/>
        <v>0</v>
      </c>
    </row>
    <row r="164" spans="1:43" ht="12.75" hidden="1">
      <c r="A164" s="102" t="s">
        <v>6</v>
      </c>
      <c r="B164" s="103" t="s">
        <v>102</v>
      </c>
      <c r="C164" s="34"/>
      <c r="D164" s="34"/>
      <c r="E164" s="104">
        <v>5000</v>
      </c>
      <c r="F164" s="104"/>
      <c r="G164" s="104">
        <v>0</v>
      </c>
      <c r="H164" s="104"/>
      <c r="I164" s="104"/>
      <c r="J164" s="105"/>
      <c r="K164" s="105"/>
      <c r="L164" s="105"/>
      <c r="M164" s="105"/>
      <c r="N164" s="105"/>
      <c r="O164" s="105"/>
      <c r="P164" s="104"/>
      <c r="Q164" s="106"/>
      <c r="R164" s="104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4"/>
      <c r="AE164" s="104"/>
      <c r="AF164" s="104"/>
      <c r="AG164" s="30"/>
      <c r="AH164" s="105"/>
      <c r="AI164" s="71"/>
      <c r="AJ164" s="71"/>
      <c r="AK164" s="71"/>
      <c r="AL164" s="107"/>
      <c r="AM164" s="108"/>
      <c r="AN164" s="30" t="e">
        <f t="shared" si="23"/>
        <v>#DIV/0!</v>
      </c>
      <c r="AO164" s="79"/>
      <c r="AP164" s="70"/>
      <c r="AQ164" s="30">
        <f t="shared" si="24"/>
        <v>0</v>
      </c>
    </row>
    <row r="165" spans="1:43" ht="12.75" hidden="1">
      <c r="A165" s="102"/>
      <c r="B165" s="103" t="s">
        <v>169</v>
      </c>
      <c r="C165" s="34"/>
      <c r="D165" s="34"/>
      <c r="E165" s="104"/>
      <c r="F165" s="104"/>
      <c r="G165" s="104">
        <v>0</v>
      </c>
      <c r="H165" s="104"/>
      <c r="I165" s="104"/>
      <c r="J165" s="105"/>
      <c r="K165" s="105"/>
      <c r="L165" s="105"/>
      <c r="M165" s="105"/>
      <c r="N165" s="105"/>
      <c r="O165" s="105"/>
      <c r="P165" s="104"/>
      <c r="Q165" s="106"/>
      <c r="R165" s="104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4"/>
      <c r="AE165" s="104"/>
      <c r="AF165" s="104"/>
      <c r="AG165" s="30"/>
      <c r="AH165" s="105"/>
      <c r="AI165" s="71"/>
      <c r="AJ165" s="71"/>
      <c r="AK165" s="71"/>
      <c r="AL165" s="107"/>
      <c r="AM165" s="108"/>
      <c r="AN165" s="30" t="e">
        <f t="shared" si="23"/>
        <v>#DIV/0!</v>
      </c>
      <c r="AO165" s="79"/>
      <c r="AP165" s="69"/>
      <c r="AQ165" s="30">
        <f t="shared" si="24"/>
        <v>0</v>
      </c>
    </row>
    <row r="166" spans="1:43" ht="12.75" hidden="1">
      <c r="A166" s="102"/>
      <c r="B166" s="103" t="s">
        <v>177</v>
      </c>
      <c r="C166" s="34"/>
      <c r="D166" s="34"/>
      <c r="E166" s="104"/>
      <c r="F166" s="104"/>
      <c r="G166" s="104">
        <v>0</v>
      </c>
      <c r="H166" s="104"/>
      <c r="I166" s="104"/>
      <c r="J166" s="105"/>
      <c r="K166" s="105"/>
      <c r="L166" s="105"/>
      <c r="M166" s="105"/>
      <c r="N166" s="105"/>
      <c r="O166" s="105"/>
      <c r="P166" s="104"/>
      <c r="Q166" s="106"/>
      <c r="R166" s="104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4"/>
      <c r="AE166" s="104"/>
      <c r="AF166" s="104"/>
      <c r="AG166" s="30"/>
      <c r="AH166" s="105"/>
      <c r="AI166" s="71"/>
      <c r="AJ166" s="71"/>
      <c r="AK166" s="71"/>
      <c r="AL166" s="107"/>
      <c r="AM166" s="108"/>
      <c r="AN166" s="30" t="e">
        <f t="shared" si="23"/>
        <v>#DIV/0!</v>
      </c>
      <c r="AO166" s="79"/>
      <c r="AP166" s="69"/>
      <c r="AQ166" s="30">
        <f t="shared" si="24"/>
        <v>0</v>
      </c>
    </row>
    <row r="167" spans="1:43" ht="12.75" hidden="1">
      <c r="A167" s="102"/>
      <c r="B167" s="103" t="s">
        <v>171</v>
      </c>
      <c r="C167" s="34"/>
      <c r="D167" s="34"/>
      <c r="E167" s="104"/>
      <c r="F167" s="104"/>
      <c r="G167" s="104">
        <v>0</v>
      </c>
      <c r="H167" s="104"/>
      <c r="I167" s="104"/>
      <c r="J167" s="105"/>
      <c r="K167" s="105"/>
      <c r="L167" s="105"/>
      <c r="M167" s="105"/>
      <c r="N167" s="105"/>
      <c r="O167" s="105"/>
      <c r="P167" s="104"/>
      <c r="Q167" s="106"/>
      <c r="R167" s="104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4"/>
      <c r="AE167" s="104"/>
      <c r="AF167" s="104"/>
      <c r="AG167" s="30"/>
      <c r="AH167" s="105"/>
      <c r="AI167" s="71"/>
      <c r="AJ167" s="71"/>
      <c r="AK167" s="71"/>
      <c r="AL167" s="107"/>
      <c r="AM167" s="108"/>
      <c r="AN167" s="30" t="e">
        <f t="shared" si="23"/>
        <v>#DIV/0!</v>
      </c>
      <c r="AO167" s="79"/>
      <c r="AP167" s="69"/>
      <c r="AQ167" s="30">
        <f t="shared" si="24"/>
        <v>0</v>
      </c>
    </row>
    <row r="168" spans="1:43" ht="13.5" customHeight="1" hidden="1">
      <c r="A168" s="102"/>
      <c r="B168" s="103" t="s">
        <v>175</v>
      </c>
      <c r="C168" s="34"/>
      <c r="D168" s="34"/>
      <c r="E168" s="104"/>
      <c r="F168" s="104"/>
      <c r="G168" s="104">
        <v>0</v>
      </c>
      <c r="H168" s="104"/>
      <c r="I168" s="104"/>
      <c r="J168" s="105"/>
      <c r="K168" s="105"/>
      <c r="L168" s="105"/>
      <c r="M168" s="105"/>
      <c r="N168" s="105"/>
      <c r="O168" s="105"/>
      <c r="P168" s="104"/>
      <c r="Q168" s="106"/>
      <c r="R168" s="104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4"/>
      <c r="AE168" s="104"/>
      <c r="AF168" s="104"/>
      <c r="AG168" s="30"/>
      <c r="AH168" s="105"/>
      <c r="AI168" s="71"/>
      <c r="AJ168" s="71"/>
      <c r="AK168" s="71"/>
      <c r="AL168" s="107"/>
      <c r="AM168" s="108"/>
      <c r="AN168" s="30" t="e">
        <f t="shared" si="23"/>
        <v>#DIV/0!</v>
      </c>
      <c r="AO168" s="79"/>
      <c r="AP168" s="69"/>
      <c r="AQ168" s="30">
        <f t="shared" si="24"/>
        <v>0</v>
      </c>
    </row>
    <row r="169" spans="1:43" ht="13.5" customHeight="1" hidden="1">
      <c r="A169" s="102"/>
      <c r="B169" s="103" t="s">
        <v>176</v>
      </c>
      <c r="C169" s="34"/>
      <c r="D169" s="34"/>
      <c r="E169" s="104"/>
      <c r="F169" s="104"/>
      <c r="G169" s="104">
        <v>0</v>
      </c>
      <c r="H169" s="104"/>
      <c r="I169" s="104"/>
      <c r="J169" s="105"/>
      <c r="K169" s="105"/>
      <c r="L169" s="105"/>
      <c r="M169" s="105"/>
      <c r="N169" s="105"/>
      <c r="O169" s="105"/>
      <c r="P169" s="104"/>
      <c r="Q169" s="106"/>
      <c r="R169" s="104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4"/>
      <c r="AE169" s="104"/>
      <c r="AF169" s="104"/>
      <c r="AG169" s="30"/>
      <c r="AH169" s="105"/>
      <c r="AI169" s="71"/>
      <c r="AJ169" s="71"/>
      <c r="AK169" s="71"/>
      <c r="AL169" s="107"/>
      <c r="AM169" s="108"/>
      <c r="AN169" s="30" t="e">
        <f t="shared" si="23"/>
        <v>#DIV/0!</v>
      </c>
      <c r="AO169" s="79"/>
      <c r="AP169" s="69"/>
      <c r="AQ169" s="30">
        <f t="shared" si="24"/>
        <v>0</v>
      </c>
    </row>
    <row r="170" spans="1:43" ht="13.5" customHeight="1" hidden="1">
      <c r="A170" s="102"/>
      <c r="B170" s="103"/>
      <c r="C170" s="34"/>
      <c r="D170" s="34"/>
      <c r="E170" s="104"/>
      <c r="F170" s="104"/>
      <c r="G170" s="104"/>
      <c r="H170" s="104"/>
      <c r="I170" s="104"/>
      <c r="J170" s="105"/>
      <c r="K170" s="105"/>
      <c r="L170" s="105"/>
      <c r="M170" s="105"/>
      <c r="N170" s="105"/>
      <c r="O170" s="105"/>
      <c r="P170" s="104"/>
      <c r="Q170" s="106"/>
      <c r="R170" s="104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4"/>
      <c r="AE170" s="104"/>
      <c r="AF170" s="104"/>
      <c r="AG170" s="30"/>
      <c r="AH170" s="105"/>
      <c r="AI170" s="71"/>
      <c r="AJ170" s="71"/>
      <c r="AK170" s="71"/>
      <c r="AL170" s="107"/>
      <c r="AM170" s="108"/>
      <c r="AN170" s="30" t="e">
        <f t="shared" si="23"/>
        <v>#DIV/0!</v>
      </c>
      <c r="AO170" s="79"/>
      <c r="AP170" s="69"/>
      <c r="AQ170" s="30">
        <f t="shared" si="24"/>
        <v>0</v>
      </c>
    </row>
    <row r="171" spans="1:43" ht="13.5" customHeight="1" hidden="1">
      <c r="A171" s="102"/>
      <c r="B171" s="103"/>
      <c r="C171" s="34"/>
      <c r="D171" s="34"/>
      <c r="E171" s="104"/>
      <c r="F171" s="104"/>
      <c r="G171" s="104"/>
      <c r="H171" s="104"/>
      <c r="I171" s="104"/>
      <c r="J171" s="105"/>
      <c r="K171" s="105"/>
      <c r="L171" s="105"/>
      <c r="M171" s="105"/>
      <c r="N171" s="105"/>
      <c r="O171" s="105"/>
      <c r="P171" s="104"/>
      <c r="Q171" s="106"/>
      <c r="R171" s="104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4"/>
      <c r="AE171" s="104"/>
      <c r="AF171" s="104"/>
      <c r="AG171" s="30"/>
      <c r="AH171" s="105"/>
      <c r="AI171" s="71"/>
      <c r="AJ171" s="71"/>
      <c r="AK171" s="71"/>
      <c r="AL171" s="107"/>
      <c r="AM171" s="108"/>
      <c r="AN171" s="30" t="e">
        <f t="shared" si="23"/>
        <v>#DIV/0!</v>
      </c>
      <c r="AO171" s="79"/>
      <c r="AP171" s="69"/>
      <c r="AQ171" s="30">
        <f t="shared" si="24"/>
        <v>0</v>
      </c>
    </row>
    <row r="172" spans="1:43" ht="14.25" customHeight="1" hidden="1">
      <c r="A172" s="102"/>
      <c r="B172" s="103" t="s">
        <v>173</v>
      </c>
      <c r="C172" s="34"/>
      <c r="D172" s="34"/>
      <c r="E172" s="104"/>
      <c r="F172" s="104"/>
      <c r="G172" s="104">
        <v>0</v>
      </c>
      <c r="H172" s="104"/>
      <c r="I172" s="104"/>
      <c r="J172" s="105"/>
      <c r="K172" s="105"/>
      <c r="L172" s="105"/>
      <c r="M172" s="105"/>
      <c r="N172" s="105"/>
      <c r="O172" s="105"/>
      <c r="P172" s="104"/>
      <c r="Q172" s="106"/>
      <c r="R172" s="104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4"/>
      <c r="AE172" s="104"/>
      <c r="AF172" s="104"/>
      <c r="AG172" s="30"/>
      <c r="AH172" s="105"/>
      <c r="AI172" s="71"/>
      <c r="AJ172" s="71"/>
      <c r="AK172" s="71"/>
      <c r="AL172" s="107"/>
      <c r="AM172" s="108"/>
      <c r="AN172" s="30" t="e">
        <f t="shared" si="23"/>
        <v>#DIV/0!</v>
      </c>
      <c r="AO172" s="79"/>
      <c r="AP172" s="69"/>
      <c r="AQ172" s="30">
        <f t="shared" si="24"/>
        <v>0</v>
      </c>
    </row>
    <row r="173" spans="1:43" ht="14.25" customHeight="1">
      <c r="A173" s="102"/>
      <c r="B173" s="103" t="s">
        <v>196</v>
      </c>
      <c r="C173" s="34"/>
      <c r="D173" s="34"/>
      <c r="E173" s="104"/>
      <c r="F173" s="104">
        <v>1000</v>
      </c>
      <c r="G173" s="104"/>
      <c r="H173" s="104"/>
      <c r="I173" s="104"/>
      <c r="J173" s="105"/>
      <c r="K173" s="105"/>
      <c r="L173" s="105"/>
      <c r="M173" s="105"/>
      <c r="N173" s="105"/>
      <c r="O173" s="105"/>
      <c r="P173" s="104"/>
      <c r="Q173" s="106"/>
      <c r="R173" s="104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4"/>
      <c r="AE173" s="104"/>
      <c r="AF173" s="104"/>
      <c r="AG173" s="30"/>
      <c r="AH173" s="105"/>
      <c r="AI173" s="105"/>
      <c r="AJ173" s="105"/>
      <c r="AK173" s="105"/>
      <c r="AL173" s="101"/>
      <c r="AM173" s="79"/>
      <c r="AN173" s="62"/>
      <c r="AO173" s="79"/>
      <c r="AP173" s="69"/>
      <c r="AQ173" s="62"/>
    </row>
    <row r="174" spans="1:43" ht="14.25" customHeight="1">
      <c r="A174" s="102"/>
      <c r="B174" s="103" t="s">
        <v>198</v>
      </c>
      <c r="C174" s="34"/>
      <c r="D174" s="34"/>
      <c r="E174" s="104"/>
      <c r="F174" s="104">
        <v>500</v>
      </c>
      <c r="G174" s="104"/>
      <c r="H174" s="104"/>
      <c r="I174" s="104"/>
      <c r="J174" s="105"/>
      <c r="K174" s="105"/>
      <c r="L174" s="105"/>
      <c r="M174" s="105"/>
      <c r="N174" s="105"/>
      <c r="O174" s="105"/>
      <c r="P174" s="104"/>
      <c r="Q174" s="106"/>
      <c r="R174" s="104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4"/>
      <c r="AE174" s="104"/>
      <c r="AF174" s="104"/>
      <c r="AG174" s="30"/>
      <c r="AH174" s="105"/>
      <c r="AI174" s="105"/>
      <c r="AJ174" s="105"/>
      <c r="AK174" s="105"/>
      <c r="AL174" s="101"/>
      <c r="AM174" s="79"/>
      <c r="AN174" s="62"/>
      <c r="AO174" s="79"/>
      <c r="AP174" s="69"/>
      <c r="AQ174" s="62"/>
    </row>
    <row r="175" spans="1:43" ht="14.25" customHeight="1">
      <c r="A175" s="102"/>
      <c r="B175" s="103" t="s">
        <v>211</v>
      </c>
      <c r="C175" s="34"/>
      <c r="D175" s="34"/>
      <c r="E175" s="104"/>
      <c r="F175" s="104">
        <v>2400</v>
      </c>
      <c r="G175" s="104"/>
      <c r="H175" s="104"/>
      <c r="I175" s="104"/>
      <c r="J175" s="105"/>
      <c r="K175" s="105"/>
      <c r="L175" s="105"/>
      <c r="M175" s="105"/>
      <c r="N175" s="105"/>
      <c r="O175" s="105"/>
      <c r="P175" s="104"/>
      <c r="Q175" s="106"/>
      <c r="R175" s="104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4"/>
      <c r="AE175" s="104"/>
      <c r="AF175" s="104"/>
      <c r="AG175" s="30"/>
      <c r="AH175" s="105"/>
      <c r="AI175" s="105"/>
      <c r="AJ175" s="105"/>
      <c r="AK175" s="105"/>
      <c r="AL175" s="101"/>
      <c r="AM175" s="79"/>
      <c r="AN175" s="62"/>
      <c r="AO175" s="79"/>
      <c r="AP175" s="69"/>
      <c r="AQ175" s="62"/>
    </row>
    <row r="176" spans="1:43" ht="14.25" customHeight="1">
      <c r="A176" s="102"/>
      <c r="B176" s="103" t="s">
        <v>199</v>
      </c>
      <c r="C176" s="34"/>
      <c r="D176" s="34"/>
      <c r="E176" s="104"/>
      <c r="F176" s="104">
        <v>2500</v>
      </c>
      <c r="G176" s="104"/>
      <c r="H176" s="104"/>
      <c r="I176" s="104"/>
      <c r="J176" s="105"/>
      <c r="K176" s="105"/>
      <c r="L176" s="105"/>
      <c r="M176" s="105"/>
      <c r="N176" s="105"/>
      <c r="O176" s="105"/>
      <c r="P176" s="104"/>
      <c r="Q176" s="106"/>
      <c r="R176" s="104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  <c r="AD176" s="104"/>
      <c r="AE176" s="104"/>
      <c r="AF176" s="104"/>
      <c r="AG176" s="30"/>
      <c r="AH176" s="105"/>
      <c r="AI176" s="105"/>
      <c r="AJ176" s="105"/>
      <c r="AK176" s="105"/>
      <c r="AL176" s="101"/>
      <c r="AM176" s="79"/>
      <c r="AN176" s="62"/>
      <c r="AO176" s="79"/>
      <c r="AP176" s="69"/>
      <c r="AQ176" s="62"/>
    </row>
    <row r="177" spans="1:43" ht="14.25" customHeight="1">
      <c r="A177" s="102"/>
      <c r="B177" s="103" t="s">
        <v>223</v>
      </c>
      <c r="C177" s="34"/>
      <c r="D177" s="34"/>
      <c r="E177" s="104"/>
      <c r="F177" s="104">
        <v>3030.54</v>
      </c>
      <c r="G177" s="104"/>
      <c r="H177" s="104"/>
      <c r="I177" s="104"/>
      <c r="J177" s="105"/>
      <c r="K177" s="105"/>
      <c r="L177" s="105"/>
      <c r="M177" s="105"/>
      <c r="N177" s="105"/>
      <c r="O177" s="105"/>
      <c r="P177" s="104"/>
      <c r="Q177" s="106"/>
      <c r="R177" s="104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  <c r="AD177" s="104"/>
      <c r="AE177" s="104"/>
      <c r="AF177" s="104"/>
      <c r="AG177" s="30"/>
      <c r="AH177" s="105"/>
      <c r="AI177" s="71"/>
      <c r="AJ177" s="71"/>
      <c r="AK177" s="71"/>
      <c r="AL177" s="107"/>
      <c r="AM177" s="108"/>
      <c r="AN177" s="62"/>
      <c r="AO177" s="79"/>
      <c r="AP177" s="69"/>
      <c r="AQ177" s="62"/>
    </row>
    <row r="178" spans="1:43" ht="14.25" customHeight="1">
      <c r="A178" s="102"/>
      <c r="B178" s="103" t="s">
        <v>208</v>
      </c>
      <c r="C178" s="34"/>
      <c r="D178" s="34"/>
      <c r="E178" s="104"/>
      <c r="F178" s="104">
        <v>600</v>
      </c>
      <c r="G178" s="104"/>
      <c r="H178" s="104"/>
      <c r="I178" s="104"/>
      <c r="J178" s="105"/>
      <c r="K178" s="105"/>
      <c r="L178" s="105"/>
      <c r="M178" s="105"/>
      <c r="N178" s="105"/>
      <c r="O178" s="105"/>
      <c r="P178" s="104"/>
      <c r="Q178" s="106"/>
      <c r="R178" s="104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  <c r="AD178" s="104"/>
      <c r="AE178" s="104"/>
      <c r="AF178" s="104"/>
      <c r="AG178" s="30"/>
      <c r="AH178" s="105"/>
      <c r="AI178" s="71"/>
      <c r="AJ178" s="71"/>
      <c r="AK178" s="71"/>
      <c r="AL178" s="107"/>
      <c r="AM178" s="108"/>
      <c r="AN178" s="62"/>
      <c r="AO178" s="79"/>
      <c r="AP178" s="69"/>
      <c r="AQ178" s="62"/>
    </row>
    <row r="179" spans="1:43" ht="14.25" customHeight="1">
      <c r="A179" s="102"/>
      <c r="B179" s="103" t="s">
        <v>209</v>
      </c>
      <c r="C179" s="34"/>
      <c r="D179" s="34"/>
      <c r="E179" s="104"/>
      <c r="F179" s="104">
        <v>400</v>
      </c>
      <c r="G179" s="104"/>
      <c r="H179" s="104"/>
      <c r="I179" s="104"/>
      <c r="J179" s="105"/>
      <c r="K179" s="105"/>
      <c r="L179" s="105"/>
      <c r="M179" s="105"/>
      <c r="N179" s="105"/>
      <c r="O179" s="105"/>
      <c r="P179" s="104"/>
      <c r="Q179" s="106"/>
      <c r="R179" s="104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  <c r="AD179" s="104"/>
      <c r="AE179" s="104"/>
      <c r="AF179" s="104"/>
      <c r="AG179" s="30"/>
      <c r="AH179" s="105"/>
      <c r="AI179" s="71"/>
      <c r="AJ179" s="71"/>
      <c r="AK179" s="71"/>
      <c r="AL179" s="107"/>
      <c r="AM179" s="108"/>
      <c r="AN179" s="62"/>
      <c r="AO179" s="79"/>
      <c r="AP179" s="69"/>
      <c r="AQ179" s="62"/>
    </row>
    <row r="180" spans="1:43" ht="14.25" customHeight="1">
      <c r="A180" s="102"/>
      <c r="B180" s="103" t="s">
        <v>210</v>
      </c>
      <c r="C180" s="34"/>
      <c r="D180" s="34"/>
      <c r="E180" s="104"/>
      <c r="F180" s="104">
        <v>300</v>
      </c>
      <c r="G180" s="104"/>
      <c r="H180" s="104"/>
      <c r="I180" s="104"/>
      <c r="J180" s="105"/>
      <c r="K180" s="105"/>
      <c r="L180" s="105"/>
      <c r="M180" s="105"/>
      <c r="N180" s="105"/>
      <c r="O180" s="105"/>
      <c r="P180" s="104"/>
      <c r="Q180" s="106"/>
      <c r="R180" s="104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5"/>
      <c r="AC180" s="105"/>
      <c r="AD180" s="104"/>
      <c r="AE180" s="104"/>
      <c r="AF180" s="104"/>
      <c r="AG180" s="30"/>
      <c r="AH180" s="105"/>
      <c r="AI180" s="71"/>
      <c r="AJ180" s="71"/>
      <c r="AK180" s="71"/>
      <c r="AL180" s="107"/>
      <c r="AM180" s="108"/>
      <c r="AN180" s="62"/>
      <c r="AO180" s="79"/>
      <c r="AP180" s="69"/>
      <c r="AQ180" s="62"/>
    </row>
    <row r="181" spans="1:43" ht="14.25" customHeight="1">
      <c r="A181" s="102"/>
      <c r="B181" s="103" t="s">
        <v>188</v>
      </c>
      <c r="C181" s="34"/>
      <c r="D181" s="34"/>
      <c r="E181" s="104"/>
      <c r="F181" s="104">
        <v>700</v>
      </c>
      <c r="G181" s="104"/>
      <c r="H181" s="104"/>
      <c r="I181" s="104"/>
      <c r="J181" s="105"/>
      <c r="K181" s="105"/>
      <c r="L181" s="105"/>
      <c r="M181" s="105"/>
      <c r="N181" s="105"/>
      <c r="O181" s="105"/>
      <c r="P181" s="104"/>
      <c r="Q181" s="106"/>
      <c r="R181" s="104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  <c r="AD181" s="104"/>
      <c r="AE181" s="104"/>
      <c r="AF181" s="104"/>
      <c r="AG181" s="30"/>
      <c r="AH181" s="105"/>
      <c r="AI181" s="71"/>
      <c r="AJ181" s="71"/>
      <c r="AK181" s="71"/>
      <c r="AL181" s="107"/>
      <c r="AM181" s="108"/>
      <c r="AN181" s="62"/>
      <c r="AO181" s="79"/>
      <c r="AP181" s="69"/>
      <c r="AQ181" s="62"/>
    </row>
    <row r="182" spans="1:43" ht="0.75" customHeight="1" hidden="1">
      <c r="A182" s="102"/>
      <c r="B182" s="103"/>
      <c r="C182" s="34"/>
      <c r="D182" s="34"/>
      <c r="E182" s="104"/>
      <c r="F182" s="104"/>
      <c r="G182" s="104"/>
      <c r="H182" s="104"/>
      <c r="I182" s="104"/>
      <c r="J182" s="105"/>
      <c r="K182" s="105"/>
      <c r="L182" s="105"/>
      <c r="M182" s="105"/>
      <c r="N182" s="105"/>
      <c r="O182" s="105"/>
      <c r="P182" s="104"/>
      <c r="Q182" s="106"/>
      <c r="R182" s="104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  <c r="AD182" s="104"/>
      <c r="AE182" s="104"/>
      <c r="AF182" s="104"/>
      <c r="AG182" s="30"/>
      <c r="AH182" s="105"/>
      <c r="AI182" s="71"/>
      <c r="AJ182" s="71"/>
      <c r="AK182" s="71"/>
      <c r="AL182" s="107"/>
      <c r="AM182" s="108"/>
      <c r="AN182" s="30" t="e">
        <f t="shared" si="23"/>
        <v>#DIV/0!</v>
      </c>
      <c r="AO182" s="79"/>
      <c r="AP182" s="69"/>
      <c r="AQ182" s="30">
        <f t="shared" si="24"/>
        <v>0</v>
      </c>
    </row>
    <row r="183" spans="1:43" ht="14.25" customHeight="1" hidden="1">
      <c r="A183" s="102"/>
      <c r="B183" s="103"/>
      <c r="C183" s="34"/>
      <c r="D183" s="34"/>
      <c r="E183" s="104"/>
      <c r="F183" s="104"/>
      <c r="G183" s="104"/>
      <c r="H183" s="104"/>
      <c r="I183" s="104"/>
      <c r="J183" s="105"/>
      <c r="K183" s="105"/>
      <c r="L183" s="105"/>
      <c r="M183" s="105"/>
      <c r="N183" s="105"/>
      <c r="O183" s="105"/>
      <c r="P183" s="104"/>
      <c r="Q183" s="106"/>
      <c r="R183" s="104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  <c r="AD183" s="104"/>
      <c r="AE183" s="104"/>
      <c r="AF183" s="104"/>
      <c r="AG183" s="30"/>
      <c r="AH183" s="105"/>
      <c r="AI183" s="71"/>
      <c r="AJ183" s="71"/>
      <c r="AK183" s="71"/>
      <c r="AL183" s="107"/>
      <c r="AM183" s="108"/>
      <c r="AN183" s="30" t="e">
        <f t="shared" si="23"/>
        <v>#DIV/0!</v>
      </c>
      <c r="AO183" s="79"/>
      <c r="AP183" s="69"/>
      <c r="AQ183" s="30">
        <f t="shared" si="24"/>
        <v>0</v>
      </c>
    </row>
    <row r="184" spans="1:43" ht="14.25" customHeight="1" hidden="1">
      <c r="A184" s="102"/>
      <c r="B184" s="103"/>
      <c r="C184" s="34"/>
      <c r="D184" s="34"/>
      <c r="E184" s="104"/>
      <c r="F184" s="104"/>
      <c r="G184" s="104"/>
      <c r="H184" s="104"/>
      <c r="I184" s="104"/>
      <c r="J184" s="105"/>
      <c r="K184" s="105"/>
      <c r="L184" s="105"/>
      <c r="M184" s="105"/>
      <c r="N184" s="105"/>
      <c r="O184" s="105"/>
      <c r="P184" s="104"/>
      <c r="Q184" s="106"/>
      <c r="R184" s="104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  <c r="AD184" s="104"/>
      <c r="AE184" s="104"/>
      <c r="AF184" s="104"/>
      <c r="AG184" s="30"/>
      <c r="AH184" s="105"/>
      <c r="AI184" s="71"/>
      <c r="AJ184" s="71"/>
      <c r="AK184" s="71"/>
      <c r="AL184" s="107"/>
      <c r="AM184" s="108"/>
      <c r="AN184" s="30" t="e">
        <f t="shared" si="23"/>
        <v>#DIV/0!</v>
      </c>
      <c r="AO184" s="79"/>
      <c r="AP184" s="69"/>
      <c r="AQ184" s="30">
        <f t="shared" si="24"/>
        <v>0</v>
      </c>
    </row>
    <row r="185" spans="1:43" ht="14.25" customHeight="1" hidden="1">
      <c r="A185" s="102"/>
      <c r="B185" s="103"/>
      <c r="C185" s="34"/>
      <c r="D185" s="34"/>
      <c r="E185" s="104"/>
      <c r="F185" s="104"/>
      <c r="G185" s="104"/>
      <c r="H185" s="104"/>
      <c r="I185" s="104"/>
      <c r="J185" s="105"/>
      <c r="K185" s="105"/>
      <c r="L185" s="105"/>
      <c r="M185" s="105"/>
      <c r="N185" s="105"/>
      <c r="O185" s="105"/>
      <c r="P185" s="104"/>
      <c r="Q185" s="106"/>
      <c r="R185" s="104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  <c r="AD185" s="104"/>
      <c r="AE185" s="104"/>
      <c r="AF185" s="104"/>
      <c r="AG185" s="30"/>
      <c r="AH185" s="105"/>
      <c r="AI185" s="71"/>
      <c r="AJ185" s="71"/>
      <c r="AK185" s="71"/>
      <c r="AL185" s="107"/>
      <c r="AM185" s="108"/>
      <c r="AN185" s="30" t="e">
        <f t="shared" si="23"/>
        <v>#DIV/0!</v>
      </c>
      <c r="AO185" s="79"/>
      <c r="AP185" s="69"/>
      <c r="AQ185" s="30">
        <f t="shared" si="24"/>
        <v>0</v>
      </c>
    </row>
    <row r="186" spans="1:43" ht="14.25" customHeight="1" hidden="1">
      <c r="A186" s="102"/>
      <c r="B186" s="103"/>
      <c r="C186" s="34"/>
      <c r="D186" s="34"/>
      <c r="E186" s="104"/>
      <c r="F186" s="104"/>
      <c r="G186" s="104"/>
      <c r="H186" s="104"/>
      <c r="I186" s="104"/>
      <c r="J186" s="105"/>
      <c r="K186" s="105"/>
      <c r="L186" s="105"/>
      <c r="M186" s="105"/>
      <c r="N186" s="105"/>
      <c r="O186" s="105"/>
      <c r="P186" s="104"/>
      <c r="Q186" s="106"/>
      <c r="R186" s="104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  <c r="AD186" s="104"/>
      <c r="AE186" s="104"/>
      <c r="AF186" s="104"/>
      <c r="AG186" s="30"/>
      <c r="AH186" s="105"/>
      <c r="AI186" s="71"/>
      <c r="AJ186" s="71"/>
      <c r="AK186" s="71"/>
      <c r="AL186" s="107"/>
      <c r="AM186" s="108"/>
      <c r="AN186" s="30" t="e">
        <f t="shared" si="23"/>
        <v>#DIV/0!</v>
      </c>
      <c r="AO186" s="79"/>
      <c r="AP186" s="69"/>
      <c r="AQ186" s="30">
        <f t="shared" si="24"/>
        <v>0</v>
      </c>
    </row>
    <row r="187" spans="1:43" ht="14.25" customHeight="1" hidden="1">
      <c r="A187" s="102"/>
      <c r="B187" s="103"/>
      <c r="C187" s="34"/>
      <c r="D187" s="34"/>
      <c r="E187" s="104"/>
      <c r="F187" s="104"/>
      <c r="G187" s="104"/>
      <c r="H187" s="104"/>
      <c r="I187" s="104"/>
      <c r="J187" s="105"/>
      <c r="K187" s="105"/>
      <c r="L187" s="105"/>
      <c r="M187" s="105"/>
      <c r="N187" s="105"/>
      <c r="O187" s="105"/>
      <c r="P187" s="104"/>
      <c r="Q187" s="106"/>
      <c r="R187" s="104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  <c r="AD187" s="104"/>
      <c r="AE187" s="104"/>
      <c r="AF187" s="104"/>
      <c r="AG187" s="30"/>
      <c r="AH187" s="105"/>
      <c r="AI187" s="71"/>
      <c r="AJ187" s="71"/>
      <c r="AK187" s="71"/>
      <c r="AL187" s="107"/>
      <c r="AM187" s="108"/>
      <c r="AN187" s="30" t="e">
        <f t="shared" si="23"/>
        <v>#DIV/0!</v>
      </c>
      <c r="AO187" s="79"/>
      <c r="AP187" s="69"/>
      <c r="AQ187" s="30">
        <f t="shared" si="24"/>
        <v>0</v>
      </c>
    </row>
    <row r="188" spans="1:43" ht="14.25" customHeight="1" hidden="1">
      <c r="A188" s="102"/>
      <c r="B188" s="103"/>
      <c r="C188" s="34"/>
      <c r="D188" s="34"/>
      <c r="E188" s="104"/>
      <c r="F188" s="104"/>
      <c r="G188" s="104"/>
      <c r="H188" s="104"/>
      <c r="I188" s="104"/>
      <c r="J188" s="105"/>
      <c r="K188" s="105"/>
      <c r="L188" s="105"/>
      <c r="M188" s="105"/>
      <c r="N188" s="105"/>
      <c r="O188" s="105"/>
      <c r="P188" s="104"/>
      <c r="Q188" s="106"/>
      <c r="R188" s="104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  <c r="AD188" s="104"/>
      <c r="AE188" s="104"/>
      <c r="AF188" s="104"/>
      <c r="AG188" s="30"/>
      <c r="AH188" s="105"/>
      <c r="AI188" s="71"/>
      <c r="AJ188" s="71"/>
      <c r="AK188" s="71"/>
      <c r="AL188" s="107"/>
      <c r="AM188" s="108"/>
      <c r="AN188" s="30" t="e">
        <f t="shared" si="23"/>
        <v>#DIV/0!</v>
      </c>
      <c r="AO188" s="79"/>
      <c r="AP188" s="69"/>
      <c r="AQ188" s="30">
        <f t="shared" si="24"/>
        <v>0</v>
      </c>
    </row>
    <row r="189" spans="1:43" ht="14.25" customHeight="1" hidden="1">
      <c r="A189" s="102"/>
      <c r="B189" s="103"/>
      <c r="C189" s="34"/>
      <c r="D189" s="34"/>
      <c r="E189" s="104"/>
      <c r="F189" s="104"/>
      <c r="G189" s="104"/>
      <c r="H189" s="104"/>
      <c r="I189" s="104"/>
      <c r="J189" s="105"/>
      <c r="K189" s="105"/>
      <c r="L189" s="105"/>
      <c r="M189" s="105"/>
      <c r="N189" s="105"/>
      <c r="O189" s="105"/>
      <c r="P189" s="104"/>
      <c r="Q189" s="106"/>
      <c r="R189" s="104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  <c r="AD189" s="104"/>
      <c r="AE189" s="104"/>
      <c r="AF189" s="104"/>
      <c r="AG189" s="30"/>
      <c r="AH189" s="105"/>
      <c r="AI189" s="71"/>
      <c r="AJ189" s="71"/>
      <c r="AK189" s="71"/>
      <c r="AL189" s="107"/>
      <c r="AM189" s="108"/>
      <c r="AN189" s="30" t="e">
        <f t="shared" si="23"/>
        <v>#DIV/0!</v>
      </c>
      <c r="AO189" s="79"/>
      <c r="AP189" s="69"/>
      <c r="AQ189" s="30">
        <f t="shared" si="24"/>
        <v>0</v>
      </c>
    </row>
    <row r="190" spans="1:43" ht="12.75">
      <c r="A190" s="136" t="s">
        <v>56</v>
      </c>
      <c r="B190" s="116" t="s">
        <v>187</v>
      </c>
      <c r="C190" s="117"/>
      <c r="D190" s="117"/>
      <c r="E190" s="118"/>
      <c r="F190" s="106">
        <f>F194+F195</f>
        <v>10700</v>
      </c>
      <c r="G190" s="106">
        <v>8430</v>
      </c>
      <c r="H190" s="118"/>
      <c r="I190" s="118"/>
      <c r="J190" s="106"/>
      <c r="K190" s="106"/>
      <c r="L190" s="106"/>
      <c r="M190" s="106"/>
      <c r="N190" s="106"/>
      <c r="O190" s="106"/>
      <c r="P190" s="118"/>
      <c r="Q190" s="106"/>
      <c r="R190" s="118"/>
      <c r="S190" s="106"/>
      <c r="T190" s="106"/>
      <c r="U190" s="106"/>
      <c r="V190" s="106"/>
      <c r="W190" s="106"/>
      <c r="X190" s="106"/>
      <c r="Y190" s="106"/>
      <c r="Z190" s="106"/>
      <c r="AA190" s="106"/>
      <c r="AB190" s="106"/>
      <c r="AC190" s="106"/>
      <c r="AD190" s="118"/>
      <c r="AE190" s="118"/>
      <c r="AF190" s="118"/>
      <c r="AG190" s="30"/>
      <c r="AH190" s="106">
        <v>8430</v>
      </c>
      <c r="AI190" s="106"/>
      <c r="AJ190" s="106"/>
      <c r="AK190" s="106"/>
      <c r="AL190" s="119"/>
      <c r="AM190" s="120"/>
      <c r="AN190" s="30">
        <f t="shared" si="23"/>
        <v>100</v>
      </c>
      <c r="AO190" s="120"/>
      <c r="AP190" s="121"/>
      <c r="AQ190" s="30">
        <v>26.93</v>
      </c>
    </row>
    <row r="191" spans="1:43" ht="12.75" hidden="1">
      <c r="A191" s="102"/>
      <c r="B191" s="133" t="s">
        <v>170</v>
      </c>
      <c r="C191" s="104"/>
      <c r="D191" s="104"/>
      <c r="E191" s="104"/>
      <c r="F191" s="104"/>
      <c r="G191" s="104">
        <v>0</v>
      </c>
      <c r="H191" s="104"/>
      <c r="I191" s="104"/>
      <c r="J191" s="105"/>
      <c r="K191" s="105"/>
      <c r="L191" s="105"/>
      <c r="M191" s="105"/>
      <c r="N191" s="105"/>
      <c r="O191" s="105"/>
      <c r="P191" s="104"/>
      <c r="Q191" s="105"/>
      <c r="R191" s="104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  <c r="AD191" s="104"/>
      <c r="AE191" s="104"/>
      <c r="AF191" s="104"/>
      <c r="AG191" s="62"/>
      <c r="AH191" s="105"/>
      <c r="AI191" s="105"/>
      <c r="AJ191" s="105"/>
      <c r="AK191" s="105"/>
      <c r="AL191" s="101"/>
      <c r="AM191" s="79"/>
      <c r="AN191" s="30" t="e">
        <f t="shared" si="23"/>
        <v>#DIV/0!</v>
      </c>
      <c r="AO191" s="79"/>
      <c r="AP191" s="69"/>
      <c r="AQ191" s="30">
        <f t="shared" si="24"/>
        <v>0</v>
      </c>
    </row>
    <row r="192" spans="1:43" ht="25.5" hidden="1">
      <c r="A192" s="102"/>
      <c r="B192" s="133" t="s">
        <v>178</v>
      </c>
      <c r="C192" s="104"/>
      <c r="D192" s="104"/>
      <c r="E192" s="104"/>
      <c r="F192" s="104"/>
      <c r="G192" s="104">
        <v>0</v>
      </c>
      <c r="H192" s="104"/>
      <c r="I192" s="104"/>
      <c r="J192" s="105"/>
      <c r="K192" s="105"/>
      <c r="L192" s="105"/>
      <c r="M192" s="105"/>
      <c r="N192" s="105"/>
      <c r="O192" s="105"/>
      <c r="P192" s="104"/>
      <c r="Q192" s="105"/>
      <c r="R192" s="104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  <c r="AD192" s="104"/>
      <c r="AE192" s="104"/>
      <c r="AF192" s="104"/>
      <c r="AG192" s="62"/>
      <c r="AH192" s="105"/>
      <c r="AI192" s="105"/>
      <c r="AJ192" s="105"/>
      <c r="AK192" s="105"/>
      <c r="AL192" s="101"/>
      <c r="AM192" s="79"/>
      <c r="AN192" s="30" t="e">
        <f t="shared" si="23"/>
        <v>#DIV/0!</v>
      </c>
      <c r="AO192" s="79"/>
      <c r="AP192" s="69"/>
      <c r="AQ192" s="30">
        <f t="shared" si="24"/>
        <v>0</v>
      </c>
    </row>
    <row r="193" spans="1:43" ht="12.75" hidden="1">
      <c r="A193" s="102"/>
      <c r="B193" s="132"/>
      <c r="C193" s="34"/>
      <c r="D193" s="34"/>
      <c r="E193" s="104"/>
      <c r="F193" s="104"/>
      <c r="G193" s="105"/>
      <c r="H193" s="104"/>
      <c r="I193" s="104"/>
      <c r="J193" s="105"/>
      <c r="K193" s="105"/>
      <c r="L193" s="105"/>
      <c r="M193" s="105"/>
      <c r="N193" s="105"/>
      <c r="O193" s="105"/>
      <c r="P193" s="104"/>
      <c r="Q193" s="105"/>
      <c r="R193" s="104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05"/>
      <c r="AD193" s="104"/>
      <c r="AE193" s="104"/>
      <c r="AF193" s="104"/>
      <c r="AG193" s="62"/>
      <c r="AH193" s="105"/>
      <c r="AI193" s="105"/>
      <c r="AJ193" s="105"/>
      <c r="AK193" s="105"/>
      <c r="AL193" s="101"/>
      <c r="AM193" s="79"/>
      <c r="AN193" s="30" t="e">
        <f t="shared" si="23"/>
        <v>#DIV/0!</v>
      </c>
      <c r="AO193" s="79"/>
      <c r="AP193" s="69"/>
      <c r="AQ193" s="30">
        <f t="shared" si="24"/>
        <v>0</v>
      </c>
    </row>
    <row r="194" spans="1:43" ht="12.75">
      <c r="A194" s="102"/>
      <c r="B194" s="133" t="s">
        <v>197</v>
      </c>
      <c r="C194" s="34"/>
      <c r="D194" s="34"/>
      <c r="E194" s="104"/>
      <c r="F194" s="104">
        <v>5700</v>
      </c>
      <c r="G194" s="105"/>
      <c r="H194" s="104"/>
      <c r="I194" s="104"/>
      <c r="J194" s="105"/>
      <c r="K194" s="105"/>
      <c r="L194" s="105"/>
      <c r="M194" s="105"/>
      <c r="N194" s="105"/>
      <c r="O194" s="105"/>
      <c r="P194" s="104"/>
      <c r="Q194" s="105"/>
      <c r="R194" s="104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05"/>
      <c r="AD194" s="104"/>
      <c r="AE194" s="104"/>
      <c r="AF194" s="104"/>
      <c r="AG194" s="62"/>
      <c r="AH194" s="105"/>
      <c r="AI194" s="105"/>
      <c r="AJ194" s="105"/>
      <c r="AK194" s="105"/>
      <c r="AL194" s="101"/>
      <c r="AM194" s="79"/>
      <c r="AN194" s="62"/>
      <c r="AO194" s="79"/>
      <c r="AP194" s="69"/>
      <c r="AQ194" s="62"/>
    </row>
    <row r="195" spans="1:43" ht="12.75">
      <c r="A195" s="102"/>
      <c r="B195" s="133" t="s">
        <v>222</v>
      </c>
      <c r="C195" s="34"/>
      <c r="D195" s="34"/>
      <c r="E195" s="104"/>
      <c r="F195" s="104">
        <v>5000</v>
      </c>
      <c r="G195" s="105"/>
      <c r="H195" s="104"/>
      <c r="I195" s="104"/>
      <c r="J195" s="105"/>
      <c r="K195" s="105"/>
      <c r="L195" s="105"/>
      <c r="M195" s="105"/>
      <c r="N195" s="105"/>
      <c r="O195" s="105"/>
      <c r="P195" s="104"/>
      <c r="Q195" s="105"/>
      <c r="R195" s="104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05"/>
      <c r="AC195" s="105"/>
      <c r="AD195" s="104"/>
      <c r="AE195" s="104"/>
      <c r="AF195" s="104"/>
      <c r="AG195" s="62"/>
      <c r="AH195" s="105"/>
      <c r="AI195" s="105"/>
      <c r="AJ195" s="105"/>
      <c r="AK195" s="105"/>
      <c r="AL195" s="101"/>
      <c r="AM195" s="79"/>
      <c r="AN195" s="62"/>
      <c r="AO195" s="79"/>
      <c r="AP195" s="69"/>
      <c r="AQ195" s="62"/>
    </row>
    <row r="196" spans="1:43" ht="12.75" hidden="1">
      <c r="A196" s="102"/>
      <c r="B196" s="132"/>
      <c r="C196" s="34"/>
      <c r="D196" s="34"/>
      <c r="E196" s="104"/>
      <c r="F196" s="104"/>
      <c r="G196" s="105"/>
      <c r="H196" s="104"/>
      <c r="I196" s="104"/>
      <c r="J196" s="105"/>
      <c r="K196" s="105"/>
      <c r="L196" s="105"/>
      <c r="M196" s="105"/>
      <c r="N196" s="105"/>
      <c r="O196" s="105"/>
      <c r="P196" s="104"/>
      <c r="Q196" s="105"/>
      <c r="R196" s="104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  <c r="AD196" s="104"/>
      <c r="AE196" s="104"/>
      <c r="AF196" s="104"/>
      <c r="AG196" s="62"/>
      <c r="AH196" s="105"/>
      <c r="AI196" s="105"/>
      <c r="AJ196" s="105"/>
      <c r="AK196" s="105"/>
      <c r="AL196" s="101"/>
      <c r="AM196" s="79"/>
      <c r="AN196" s="30" t="e">
        <f t="shared" si="23"/>
        <v>#DIV/0!</v>
      </c>
      <c r="AO196" s="79"/>
      <c r="AP196" s="69"/>
      <c r="AQ196" s="62"/>
    </row>
    <row r="197" spans="1:43" ht="12.75" hidden="1">
      <c r="A197" s="102"/>
      <c r="B197" s="132"/>
      <c r="C197" s="34"/>
      <c r="D197" s="34"/>
      <c r="E197" s="104"/>
      <c r="F197" s="104"/>
      <c r="G197" s="105"/>
      <c r="H197" s="104"/>
      <c r="I197" s="104"/>
      <c r="J197" s="105"/>
      <c r="K197" s="105"/>
      <c r="L197" s="105"/>
      <c r="M197" s="105"/>
      <c r="N197" s="105"/>
      <c r="O197" s="105"/>
      <c r="P197" s="104"/>
      <c r="Q197" s="105"/>
      <c r="R197" s="104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  <c r="AD197" s="104"/>
      <c r="AE197" s="104"/>
      <c r="AF197" s="104"/>
      <c r="AG197" s="62"/>
      <c r="AH197" s="105"/>
      <c r="AI197" s="105"/>
      <c r="AJ197" s="105"/>
      <c r="AK197" s="105"/>
      <c r="AL197" s="101"/>
      <c r="AM197" s="79"/>
      <c r="AN197" s="30" t="e">
        <f t="shared" si="23"/>
        <v>#DIV/0!</v>
      </c>
      <c r="AO197" s="79"/>
      <c r="AP197" s="69"/>
      <c r="AQ197" s="62"/>
    </row>
    <row r="198" spans="1:43" ht="12.75" hidden="1">
      <c r="A198" s="102"/>
      <c r="B198" s="132"/>
      <c r="C198" s="34"/>
      <c r="D198" s="34"/>
      <c r="E198" s="104"/>
      <c r="F198" s="104"/>
      <c r="G198" s="105"/>
      <c r="H198" s="104"/>
      <c r="I198" s="104"/>
      <c r="J198" s="105"/>
      <c r="K198" s="105"/>
      <c r="L198" s="105"/>
      <c r="M198" s="105"/>
      <c r="N198" s="105"/>
      <c r="O198" s="105"/>
      <c r="P198" s="104"/>
      <c r="Q198" s="105"/>
      <c r="R198" s="104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  <c r="AD198" s="104"/>
      <c r="AE198" s="104"/>
      <c r="AF198" s="104"/>
      <c r="AG198" s="62"/>
      <c r="AH198" s="105"/>
      <c r="AI198" s="105"/>
      <c r="AJ198" s="105"/>
      <c r="AK198" s="105"/>
      <c r="AL198" s="101"/>
      <c r="AM198" s="79"/>
      <c r="AN198" s="30" t="e">
        <f t="shared" si="23"/>
        <v>#DIV/0!</v>
      </c>
      <c r="AO198" s="79"/>
      <c r="AP198" s="69"/>
      <c r="AQ198" s="62"/>
    </row>
    <row r="199" spans="1:43" ht="12.75" hidden="1">
      <c r="A199" s="102"/>
      <c r="B199" s="132"/>
      <c r="C199" s="34"/>
      <c r="D199" s="34"/>
      <c r="E199" s="104"/>
      <c r="F199" s="104"/>
      <c r="G199" s="105"/>
      <c r="H199" s="104"/>
      <c r="I199" s="104"/>
      <c r="J199" s="105"/>
      <c r="K199" s="105"/>
      <c r="L199" s="105"/>
      <c r="M199" s="105"/>
      <c r="N199" s="105"/>
      <c r="O199" s="105"/>
      <c r="P199" s="104"/>
      <c r="Q199" s="105"/>
      <c r="R199" s="104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  <c r="AD199" s="104"/>
      <c r="AE199" s="104"/>
      <c r="AF199" s="104"/>
      <c r="AG199" s="62"/>
      <c r="AH199" s="105"/>
      <c r="AI199" s="105"/>
      <c r="AJ199" s="105"/>
      <c r="AK199" s="105"/>
      <c r="AL199" s="101"/>
      <c r="AM199" s="79"/>
      <c r="AN199" s="30" t="e">
        <f t="shared" si="23"/>
        <v>#DIV/0!</v>
      </c>
      <c r="AO199" s="79"/>
      <c r="AP199" s="69"/>
      <c r="AQ199" s="62"/>
    </row>
    <row r="200" spans="1:43" ht="12.75" hidden="1">
      <c r="A200" s="102"/>
      <c r="B200" s="132"/>
      <c r="C200" s="34"/>
      <c r="D200" s="34"/>
      <c r="E200" s="104"/>
      <c r="F200" s="104"/>
      <c r="G200" s="105"/>
      <c r="H200" s="104"/>
      <c r="I200" s="104"/>
      <c r="J200" s="105"/>
      <c r="K200" s="105"/>
      <c r="L200" s="105"/>
      <c r="M200" s="105"/>
      <c r="N200" s="105"/>
      <c r="O200" s="105"/>
      <c r="P200" s="104"/>
      <c r="Q200" s="105"/>
      <c r="R200" s="104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  <c r="AD200" s="104"/>
      <c r="AE200" s="104"/>
      <c r="AF200" s="104"/>
      <c r="AG200" s="62"/>
      <c r="AH200" s="105"/>
      <c r="AI200" s="105"/>
      <c r="AJ200" s="105"/>
      <c r="AK200" s="105"/>
      <c r="AL200" s="101"/>
      <c r="AM200" s="79"/>
      <c r="AN200" s="30" t="e">
        <f>AH200*100/G200</f>
        <v>#DIV/0!</v>
      </c>
      <c r="AO200" s="79"/>
      <c r="AP200" s="69"/>
      <c r="AQ200" s="62"/>
    </row>
    <row r="201" spans="1:43" ht="15" customHeight="1">
      <c r="A201" s="64"/>
      <c r="B201" s="64" t="s">
        <v>38</v>
      </c>
      <c r="C201" s="60"/>
      <c r="D201" s="60"/>
      <c r="E201" s="60" t="e">
        <f>E156+E145+E144+E134+E133+E131+E128+E127+E122+E104+E60+E54+E36+E32+E3+E2</f>
        <v>#REF!</v>
      </c>
      <c r="F201" s="60">
        <f>F190+F145+F144+F134+F133+F131+F129+F128+F127+F122+F104+F60+F54+F36+F32+F3+F2</f>
        <v>318480.54000000004</v>
      </c>
      <c r="G201" s="60">
        <f>G190+G145+G144+G134+G133+G131+G129+G128+G127+G122+G104+G60+G54+G36+G32+G3+G2</f>
        <v>298657.86</v>
      </c>
      <c r="H201" s="60">
        <f>H156+H145+H144+H134+H133+H131+H128+H127+H122+H104+H60+H54+H36+H32+H3+H2</f>
        <v>234340</v>
      </c>
      <c r="I201" s="60">
        <f>I156+I145+I144+I134+I133+I131+I128+I127+I122+I104+I60+I54+I36+I32+I3+I2</f>
        <v>243375.84</v>
      </c>
      <c r="J201" s="60"/>
      <c r="K201" s="62"/>
      <c r="L201" s="60"/>
      <c r="M201" s="60"/>
      <c r="N201" s="64"/>
      <c r="O201" s="60"/>
      <c r="P201" s="60">
        <f>P156+P145+P144+P134+P133+P131+P128+P127+P122+P104+P60+P54+P36+P32+P3+P2</f>
        <v>243375.84</v>
      </c>
      <c r="Q201" s="58">
        <f>I201-H201</f>
        <v>9035.839999999997</v>
      </c>
      <c r="R201" s="60">
        <f>R156+R145+R144+R134+R133+R131+R128+R127+R122+R104+R60+R54+R36+R32+R3+R2</f>
        <v>245305.84</v>
      </c>
      <c r="S201" s="60">
        <f>S156+S145+S144+S134+S133+S131+S128+S127+S122+S104+S60+S54+S36+S32+S3+S2</f>
        <v>126020.4</v>
      </c>
      <c r="T201" s="60">
        <f>T156+T145+T144+T134+T133+T131+T128+T127+T122+T104+T60+T54+T36+T32+T3+T2</f>
        <v>142817.68999999997</v>
      </c>
      <c r="U201" s="62"/>
      <c r="V201" s="60"/>
      <c r="W201" s="62"/>
      <c r="X201" s="60"/>
      <c r="Y201" s="60"/>
      <c r="Z201" s="60"/>
      <c r="AA201" s="60"/>
      <c r="AB201" s="60"/>
      <c r="AC201" s="60"/>
      <c r="AD201" s="60"/>
      <c r="AE201" s="60"/>
      <c r="AF201" s="60"/>
      <c r="AG201" s="58"/>
      <c r="AH201" s="62">
        <f>AH145+AH144+AH134+AH133+AH131+AH129+AH128+AH127+AH122+AH104+AH60+AH54+AH36+AH32+AH3+AH2+AH190</f>
        <v>296890.97000000003</v>
      </c>
      <c r="AI201" s="62">
        <f>AD201-AH201</f>
        <v>-296890.97000000003</v>
      </c>
      <c r="AJ201" s="62">
        <f>R201-AH201</f>
        <v>-51585.130000000034</v>
      </c>
      <c r="AK201" s="62"/>
      <c r="AL201" s="62"/>
      <c r="AM201" s="141"/>
      <c r="AN201" s="62">
        <f>AH201*100/G201</f>
        <v>99.40838992149747</v>
      </c>
      <c r="AO201" s="141"/>
      <c r="AP201" s="62"/>
      <c r="AQ201" s="62">
        <v>6.64</v>
      </c>
    </row>
    <row r="202" spans="1:43" ht="12.75">
      <c r="A202" s="64"/>
      <c r="B202" s="29" t="s">
        <v>201</v>
      </c>
      <c r="C202" s="31"/>
      <c r="D202" s="31"/>
      <c r="E202" s="31">
        <v>0</v>
      </c>
      <c r="F202" s="31">
        <v>7423.96</v>
      </c>
      <c r="G202" s="31">
        <v>9266.13</v>
      </c>
      <c r="H202" s="31">
        <v>0</v>
      </c>
      <c r="I202" s="31">
        <v>639.64</v>
      </c>
      <c r="J202" s="31"/>
      <c r="K202" s="32"/>
      <c r="L202" s="31"/>
      <c r="M202" s="31"/>
      <c r="N202" s="31"/>
      <c r="O202" s="31"/>
      <c r="P202" s="31">
        <v>639.64</v>
      </c>
      <c r="Q202" s="54">
        <f>I202-H202</f>
        <v>639.64</v>
      </c>
      <c r="R202" s="31">
        <v>639.64</v>
      </c>
      <c r="S202" s="31">
        <v>639.64</v>
      </c>
      <c r="T202" s="31">
        <v>639.64</v>
      </c>
      <c r="U202" s="32"/>
      <c r="V202" s="31"/>
      <c r="W202" s="32"/>
      <c r="X202" s="31"/>
      <c r="Y202" s="31"/>
      <c r="Z202" s="31"/>
      <c r="AA202" s="31"/>
      <c r="AB202" s="31"/>
      <c r="AC202" s="31"/>
      <c r="AD202" s="31"/>
      <c r="AE202" s="31"/>
      <c r="AF202" s="31"/>
      <c r="AG202" s="54"/>
      <c r="AH202" s="32">
        <v>9266.13</v>
      </c>
      <c r="AI202" s="32">
        <f>AD202-AH202</f>
        <v>-9266.13</v>
      </c>
      <c r="AJ202" s="32">
        <f>R202-AH202</f>
        <v>-8626.49</v>
      </c>
      <c r="AK202" s="32"/>
      <c r="AL202" s="32"/>
      <c r="AM202" s="142"/>
      <c r="AN202" s="32">
        <f>AH202*100/G202</f>
        <v>100</v>
      </c>
      <c r="AO202" s="142"/>
      <c r="AP202" s="32"/>
      <c r="AQ202" s="32">
        <v>-19.88</v>
      </c>
    </row>
    <row r="203" spans="1:43" ht="20.25" customHeight="1">
      <c r="A203" s="73"/>
      <c r="B203" s="49" t="s">
        <v>202</v>
      </c>
      <c r="C203" s="30"/>
      <c r="D203" s="30"/>
      <c r="E203" s="30" t="e">
        <f>E201+E202</f>
        <v>#REF!</v>
      </c>
      <c r="F203" s="30">
        <f>F190+F145+F134+F133+F131+F129+F128+F127+F122+F104+F60+F54+F36+F32+F3+F2+F202</f>
        <v>325904.50000000006</v>
      </c>
      <c r="G203" s="30">
        <f>G202+G201</f>
        <v>307923.99</v>
      </c>
      <c r="H203" s="30">
        <f>H201+H202</f>
        <v>234340</v>
      </c>
      <c r="I203" s="30">
        <f>I201+I202</f>
        <v>244015.48</v>
      </c>
      <c r="J203" s="30"/>
      <c r="K203" s="30"/>
      <c r="L203" s="30"/>
      <c r="M203" s="30"/>
      <c r="N203" s="73"/>
      <c r="O203" s="30"/>
      <c r="P203" s="30">
        <f>P201+P202</f>
        <v>244015.48</v>
      </c>
      <c r="Q203" s="30">
        <f>I203-H203</f>
        <v>9675.48000000001</v>
      </c>
      <c r="R203" s="30">
        <f>R201+R202</f>
        <v>245945.48</v>
      </c>
      <c r="S203" s="30">
        <f>S201+S202</f>
        <v>126660.04</v>
      </c>
      <c r="T203" s="30">
        <f>T201+T202</f>
        <v>143457.33</v>
      </c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>
        <f>AH201+AH202</f>
        <v>306157.10000000003</v>
      </c>
      <c r="AI203" s="30">
        <f>AD203-AH203</f>
        <v>-306157.10000000003</v>
      </c>
      <c r="AJ203" s="30">
        <f>R203-AH203</f>
        <v>-60211.620000000024</v>
      </c>
      <c r="AK203" s="30"/>
      <c r="AL203" s="30"/>
      <c r="AM203" s="80"/>
      <c r="AN203" s="30">
        <f>AH203*100/G203</f>
        <v>99.42619280816673</v>
      </c>
      <c r="AO203" s="80"/>
      <c r="AP203" s="30"/>
      <c r="AQ203" s="30">
        <v>5.84</v>
      </c>
    </row>
    <row r="204" spans="1:43" ht="12.75" hidden="1">
      <c r="A204" s="14" t="s">
        <v>39</v>
      </c>
      <c r="B204" s="9" t="s">
        <v>40</v>
      </c>
      <c r="C204" s="9"/>
      <c r="D204" s="9"/>
      <c r="E204" s="9"/>
      <c r="F204" s="9"/>
      <c r="G204" s="9"/>
      <c r="H204" s="9"/>
      <c r="I204" s="9"/>
      <c r="J204" s="9"/>
      <c r="K204" s="10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15"/>
      <c r="Y204" s="9"/>
      <c r="Z204" s="9"/>
      <c r="AA204" s="9"/>
      <c r="AB204" s="9"/>
      <c r="AC204" s="9"/>
      <c r="AD204" s="16"/>
      <c r="AE204" s="16"/>
      <c r="AF204" s="16"/>
      <c r="AG204" s="30">
        <f>AF204-AD204</f>
        <v>0</v>
      </c>
      <c r="AH204" s="16"/>
      <c r="AI204" s="16"/>
      <c r="AJ204" s="16"/>
      <c r="AK204" s="15"/>
      <c r="AL204" s="16" t="s">
        <v>42</v>
      </c>
      <c r="AM204" s="6"/>
      <c r="AN204" s="17"/>
      <c r="AO204" s="109"/>
      <c r="AP204" s="109"/>
      <c r="AQ204" s="28"/>
    </row>
    <row r="205" spans="1:43" ht="21.75" customHeight="1" hidden="1" thickBot="1">
      <c r="A205" s="18"/>
      <c r="B205" s="19" t="s">
        <v>41</v>
      </c>
      <c r="C205" s="19"/>
      <c r="D205" s="19"/>
      <c r="E205" s="19"/>
      <c r="F205" s="19"/>
      <c r="G205" s="19"/>
      <c r="H205" s="19"/>
      <c r="I205" s="19"/>
      <c r="J205" s="19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1"/>
      <c r="Y205" s="20"/>
      <c r="Z205" s="20"/>
      <c r="AA205" s="20"/>
      <c r="AB205" s="20"/>
      <c r="AC205" s="20"/>
      <c r="AD205" s="22"/>
      <c r="AE205" s="22"/>
      <c r="AF205" s="22"/>
      <c r="AG205" s="30">
        <f>AF205-AD205</f>
        <v>0</v>
      </c>
      <c r="AH205" s="22"/>
      <c r="AI205" s="22"/>
      <c r="AJ205" s="22"/>
      <c r="AK205" s="21"/>
      <c r="AL205" s="23" t="s">
        <v>42</v>
      </c>
      <c r="AM205" s="8"/>
      <c r="AN205" s="17"/>
      <c r="AO205" s="109"/>
      <c r="AP205" s="109"/>
      <c r="AQ205" s="5"/>
    </row>
    <row r="206" spans="1:43" ht="12.75">
      <c r="A206" s="24"/>
      <c r="B206" s="11"/>
      <c r="C206" s="25"/>
      <c r="D206" s="25"/>
      <c r="E206" s="25"/>
      <c r="F206" s="25"/>
      <c r="G206" s="25"/>
      <c r="H206" s="25"/>
      <c r="I206" s="25"/>
      <c r="J206" s="25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7"/>
      <c r="AN206" s="7"/>
      <c r="AO206" s="109"/>
      <c r="AP206" s="109"/>
      <c r="AQ206" s="109"/>
    </row>
    <row r="207" spans="1:43" ht="12.75">
      <c r="A207" s="26"/>
      <c r="B207" s="26" t="s">
        <v>219</v>
      </c>
      <c r="C207" s="26"/>
      <c r="D207" s="26"/>
      <c r="E207" s="26"/>
      <c r="F207" s="26"/>
      <c r="G207" s="26"/>
      <c r="H207" s="27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17"/>
      <c r="AO207" s="109"/>
      <c r="AP207" s="109"/>
      <c r="AQ207" s="109"/>
    </row>
    <row r="208" spans="1:40" ht="12.75">
      <c r="A208" s="26"/>
      <c r="B208" s="4"/>
      <c r="C208" s="4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17"/>
    </row>
    <row r="209" spans="1:40" ht="12.75">
      <c r="A209" s="26"/>
      <c r="B209" s="11" t="s">
        <v>185</v>
      </c>
      <c r="C209" s="26"/>
      <c r="D209" s="26"/>
      <c r="E209" s="26"/>
      <c r="F209" s="26"/>
      <c r="G209" s="27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 t="s">
        <v>86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 t="s">
        <v>214</v>
      </c>
      <c r="AI209" s="26"/>
      <c r="AJ209" s="26"/>
      <c r="AK209" s="26"/>
      <c r="AL209" s="26"/>
      <c r="AM209" s="26"/>
      <c r="AN209" s="17"/>
    </row>
    <row r="210" spans="1:39" ht="12.75">
      <c r="A210" s="3"/>
      <c r="B210" s="4"/>
      <c r="C210" s="4"/>
      <c r="D210" s="3"/>
      <c r="E210" s="3"/>
      <c r="F210" s="3"/>
      <c r="G210" s="11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</row>
    <row r="211" spans="1:39" ht="12.75">
      <c r="A211" s="3"/>
      <c r="B211" s="3"/>
      <c r="C211" s="3"/>
      <c r="D211" s="3"/>
      <c r="E211" s="3"/>
      <c r="F211" s="3"/>
      <c r="G211" s="11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</row>
    <row r="212" spans="1:39" ht="12.75">
      <c r="A212" s="3"/>
      <c r="B212" s="3"/>
      <c r="C212" s="3"/>
      <c r="D212" s="3"/>
      <c r="E212" s="3"/>
      <c r="F212" s="3"/>
      <c r="G212" s="11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</row>
    <row r="213" spans="1:39" ht="12.75">
      <c r="A213" s="3"/>
      <c r="B213" s="3"/>
      <c r="C213" s="3"/>
      <c r="D213" s="3"/>
      <c r="E213" s="3"/>
      <c r="F213" s="3"/>
      <c r="G213" s="11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</row>
    <row r="214" spans="1:39" ht="12.75">
      <c r="A214" s="3"/>
      <c r="B214" s="3"/>
      <c r="C214" s="3"/>
      <c r="D214" s="3"/>
      <c r="E214" s="3"/>
      <c r="F214" s="3"/>
      <c r="G214" s="11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</row>
    <row r="215" spans="1:39" ht="12.75">
      <c r="A215" s="3"/>
      <c r="B215" s="3"/>
      <c r="C215" s="3"/>
      <c r="D215" s="3"/>
      <c r="E215" s="3"/>
      <c r="F215" s="3"/>
      <c r="G215" s="11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</row>
    <row r="216" spans="1:39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</row>
    <row r="217" spans="1:39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</row>
    <row r="218" spans="1:39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</row>
  </sheetData>
  <printOptions/>
  <pageMargins left="0.3937007874015748" right="0.3937007874015748" top="0.5905511811023623" bottom="0.1968503937007874" header="0.3937007874015748" footer="0.5118110236220472"/>
  <pageSetup horizontalDpi="600" verticalDpi="600" orientation="portrait" paperSize="9" r:id="rId1"/>
  <headerFooter alignWithMargins="0">
    <oddHeader>&amp;CK O S Z T 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5"/>
  <sheetViews>
    <sheetView workbookViewId="0" topLeftCell="A1">
      <selection activeCell="L28" sqref="L28"/>
    </sheetView>
  </sheetViews>
  <sheetFormatPr defaultColWidth="9.00390625" defaultRowHeight="12.75"/>
  <cols>
    <col min="1" max="1" width="8.75390625" style="0" customWidth="1"/>
    <col min="2" max="2" width="7.625" style="0" customWidth="1"/>
    <col min="3" max="3" width="5.875" style="0" customWidth="1"/>
    <col min="4" max="4" width="7.75390625" style="0" customWidth="1"/>
    <col min="5" max="5" width="6.625" style="0" customWidth="1"/>
    <col min="6" max="6" width="10.375" style="0" customWidth="1"/>
    <col min="7" max="7" width="8.375" style="0" customWidth="1"/>
    <col min="8" max="8" width="7.75390625" style="0" customWidth="1"/>
    <col min="9" max="9" width="7.625" style="0" customWidth="1"/>
    <col min="10" max="10" width="7.375" style="0" customWidth="1"/>
    <col min="11" max="11" width="8.25390625" style="0" customWidth="1"/>
    <col min="12" max="12" width="8.875" style="0" customWidth="1"/>
    <col min="13" max="13" width="8.25390625" style="0" customWidth="1"/>
    <col min="14" max="14" width="7.625" style="0" customWidth="1"/>
    <col min="15" max="15" width="7.75390625" style="0" customWidth="1"/>
    <col min="16" max="16" width="7.875" style="0" customWidth="1"/>
    <col min="17" max="17" width="7.25390625" style="0" customWidth="1"/>
    <col min="18" max="18" width="8.00390625" style="0" customWidth="1"/>
  </cols>
  <sheetData>
    <row r="1" spans="1:18" ht="12.75">
      <c r="A1" s="123"/>
      <c r="B1" s="123" t="s">
        <v>151</v>
      </c>
      <c r="C1" s="123" t="s">
        <v>152</v>
      </c>
      <c r="D1" s="123" t="s">
        <v>153</v>
      </c>
      <c r="E1" s="123" t="s">
        <v>154</v>
      </c>
      <c r="F1" s="123" t="s">
        <v>155</v>
      </c>
      <c r="G1" s="123" t="s">
        <v>1</v>
      </c>
      <c r="H1" s="123" t="s">
        <v>3</v>
      </c>
      <c r="I1" s="123" t="s">
        <v>4</v>
      </c>
      <c r="J1" s="123" t="s">
        <v>5</v>
      </c>
      <c r="K1" s="123" t="s">
        <v>12</v>
      </c>
      <c r="L1" s="123" t="s">
        <v>13</v>
      </c>
      <c r="M1" s="123" t="s">
        <v>14</v>
      </c>
      <c r="N1" s="123" t="s">
        <v>14</v>
      </c>
      <c r="O1" s="123" t="s">
        <v>21</v>
      </c>
      <c r="P1" s="123" t="s">
        <v>22</v>
      </c>
      <c r="Q1" s="123" t="s">
        <v>23</v>
      </c>
      <c r="R1" s="123" t="s">
        <v>24</v>
      </c>
    </row>
    <row r="2" spans="1:18" ht="12.75">
      <c r="A2" s="123" t="s">
        <v>144</v>
      </c>
      <c r="B2" s="124">
        <v>623</v>
      </c>
      <c r="C2" s="124">
        <v>350</v>
      </c>
      <c r="D2" s="124">
        <v>486.5</v>
      </c>
      <c r="E2" s="124">
        <v>93.45</v>
      </c>
      <c r="F2" s="125">
        <f>B2+C2+D2+E2</f>
        <v>1552.95</v>
      </c>
      <c r="G2" s="123">
        <v>1552.95</v>
      </c>
      <c r="H2" s="123">
        <v>1552.95</v>
      </c>
      <c r="I2" s="123">
        <v>1552.95</v>
      </c>
      <c r="J2" s="123">
        <v>1552.95</v>
      </c>
      <c r="K2" s="123">
        <v>1552.95</v>
      </c>
      <c r="L2" s="123">
        <v>1552.95</v>
      </c>
      <c r="M2" s="123">
        <v>1552.95</v>
      </c>
      <c r="N2" s="123">
        <v>1552.95</v>
      </c>
      <c r="O2" s="123">
        <v>1552.95</v>
      </c>
      <c r="P2" s="123">
        <v>1552.95</v>
      </c>
      <c r="Q2" s="123">
        <v>1552.95</v>
      </c>
      <c r="R2" s="123">
        <v>1552.95</v>
      </c>
    </row>
    <row r="3" spans="1:18" ht="12.75">
      <c r="A3" s="123"/>
      <c r="B3" s="124"/>
      <c r="C3" s="124"/>
      <c r="D3" s="124"/>
      <c r="E3" s="124"/>
      <c r="F3" s="125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>
        <v>6.23</v>
      </c>
      <c r="R3" s="123">
        <v>6.23</v>
      </c>
    </row>
    <row r="4" spans="1:18" ht="12.75">
      <c r="A4" s="123" t="s">
        <v>145</v>
      </c>
      <c r="B4" s="124">
        <v>998</v>
      </c>
      <c r="C4" s="124"/>
      <c r="D4" s="124">
        <v>499</v>
      </c>
      <c r="E4" s="124">
        <v>299.4</v>
      </c>
      <c r="F4" s="125">
        <f>B4+D4+E4</f>
        <v>1796.4</v>
      </c>
      <c r="G4" s="124">
        <v>1796.4</v>
      </c>
      <c r="H4" s="124">
        <v>1796.4</v>
      </c>
      <c r="I4" s="124">
        <v>1796.4</v>
      </c>
      <c r="J4" s="124">
        <v>1796.4</v>
      </c>
      <c r="K4" s="124">
        <v>1796.4</v>
      </c>
      <c r="L4" s="124">
        <v>1796.4</v>
      </c>
      <c r="M4" s="124">
        <v>1796.4</v>
      </c>
      <c r="N4" s="124">
        <v>1796.4</v>
      </c>
      <c r="O4" s="124">
        <v>1796.4</v>
      </c>
      <c r="P4" s="124">
        <v>1796.4</v>
      </c>
      <c r="Q4" s="124">
        <v>1796.4</v>
      </c>
      <c r="R4" s="124">
        <v>1796.4</v>
      </c>
    </row>
    <row r="5" spans="1:18" ht="12.75">
      <c r="A5" s="123"/>
      <c r="B5" s="124"/>
      <c r="C5" s="124"/>
      <c r="D5" s="124"/>
      <c r="E5" s="124"/>
      <c r="F5" s="125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</row>
    <row r="6" spans="1:18" ht="12.75">
      <c r="A6" s="123" t="s">
        <v>146</v>
      </c>
      <c r="B6" s="124">
        <v>1500</v>
      </c>
      <c r="C6" s="124">
        <v>700</v>
      </c>
      <c r="D6" s="124">
        <v>850</v>
      </c>
      <c r="E6" s="124"/>
      <c r="F6" s="125">
        <v>3300</v>
      </c>
      <c r="G6" s="124">
        <v>3300</v>
      </c>
      <c r="H6" s="124">
        <v>3300</v>
      </c>
      <c r="I6" s="124">
        <v>3300</v>
      </c>
      <c r="J6" s="124">
        <v>3300</v>
      </c>
      <c r="K6" s="124">
        <v>3300</v>
      </c>
      <c r="L6" s="124">
        <v>3300</v>
      </c>
      <c r="M6" s="124">
        <v>3300</v>
      </c>
      <c r="N6" s="124">
        <v>3300</v>
      </c>
      <c r="O6" s="124">
        <v>3300</v>
      </c>
      <c r="P6" s="124">
        <v>3300</v>
      </c>
      <c r="Q6" s="124">
        <v>3300</v>
      </c>
      <c r="R6" s="124">
        <v>3300</v>
      </c>
    </row>
    <row r="7" spans="1:18" ht="12.75">
      <c r="A7" s="123"/>
      <c r="B7" s="124"/>
      <c r="C7" s="124"/>
      <c r="D7" s="124"/>
      <c r="E7" s="124"/>
      <c r="F7" s="125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</row>
    <row r="8" spans="1:18" ht="12.75">
      <c r="A8" s="123" t="s">
        <v>147</v>
      </c>
      <c r="B8" s="124">
        <v>794</v>
      </c>
      <c r="C8" s="124"/>
      <c r="D8" s="124">
        <v>397</v>
      </c>
      <c r="E8" s="124">
        <v>158.8</v>
      </c>
      <c r="F8" s="125">
        <f>B8+D8+E8</f>
        <v>1349.8</v>
      </c>
      <c r="G8" s="124">
        <v>1349.8</v>
      </c>
      <c r="H8" s="124">
        <v>1349.8</v>
      </c>
      <c r="I8" s="124">
        <v>1349.8</v>
      </c>
      <c r="J8" s="124">
        <v>1349.8</v>
      </c>
      <c r="K8" s="124">
        <v>1349.8</v>
      </c>
      <c r="L8" s="124">
        <v>1349.8</v>
      </c>
      <c r="M8" s="124">
        <v>1349.8</v>
      </c>
      <c r="N8" s="124">
        <v>1349.8</v>
      </c>
      <c r="O8" s="124">
        <v>1349.8</v>
      </c>
      <c r="P8" s="124">
        <v>1349.8</v>
      </c>
      <c r="Q8" s="124">
        <v>1349.8</v>
      </c>
      <c r="R8" s="124">
        <v>1349.8</v>
      </c>
    </row>
    <row r="9" spans="1:18" ht="12.75">
      <c r="A9" s="123"/>
      <c r="B9" s="124"/>
      <c r="C9" s="124"/>
      <c r="D9" s="124"/>
      <c r="E9" s="124"/>
      <c r="F9" s="125"/>
      <c r="G9" s="123"/>
      <c r="H9" s="123"/>
      <c r="I9" s="123"/>
      <c r="J9" s="123"/>
      <c r="K9" s="123"/>
      <c r="L9" s="123"/>
      <c r="M9" s="123"/>
      <c r="N9" s="123"/>
      <c r="O9" s="124">
        <v>79.4</v>
      </c>
      <c r="P9" s="124">
        <v>79.4</v>
      </c>
      <c r="Q9" s="124">
        <v>79.4</v>
      </c>
      <c r="R9" s="124">
        <v>79.4</v>
      </c>
    </row>
    <row r="10" spans="1:18" ht="12.75">
      <c r="A10" s="123" t="s">
        <v>148</v>
      </c>
      <c r="B10" s="124">
        <v>941</v>
      </c>
      <c r="C10" s="124"/>
      <c r="D10" s="124">
        <v>470.5</v>
      </c>
      <c r="E10" s="124">
        <v>178.79</v>
      </c>
      <c r="F10" s="125">
        <f>B10+D10+E10</f>
        <v>1590.29</v>
      </c>
      <c r="G10" s="123">
        <v>1590.29</v>
      </c>
      <c r="H10" s="123">
        <v>1590.29</v>
      </c>
      <c r="I10" s="123">
        <v>1590.29</v>
      </c>
      <c r="J10" s="123">
        <v>1590.29</v>
      </c>
      <c r="K10" s="123">
        <v>1590.29</v>
      </c>
      <c r="L10" s="123">
        <v>1590.29</v>
      </c>
      <c r="M10" s="123">
        <v>1590.29</v>
      </c>
      <c r="N10" s="123">
        <v>1590.29</v>
      </c>
      <c r="O10" s="123">
        <v>1590.29</v>
      </c>
      <c r="P10" s="123">
        <v>1590.29</v>
      </c>
      <c r="Q10" s="123">
        <v>1590.29</v>
      </c>
      <c r="R10" s="123">
        <v>1590.29</v>
      </c>
    </row>
    <row r="11" spans="1:18" ht="12.75">
      <c r="A11" s="123"/>
      <c r="B11" s="124"/>
      <c r="C11" s="124"/>
      <c r="D11" s="124"/>
      <c r="E11" s="124"/>
      <c r="F11" s="125"/>
      <c r="G11" s="123"/>
      <c r="H11" s="123"/>
      <c r="I11" s="123"/>
      <c r="J11" s="123"/>
      <c r="K11" s="123"/>
      <c r="L11" s="123"/>
      <c r="M11" s="123"/>
      <c r="N11" s="123"/>
      <c r="O11" s="123">
        <v>9.41</v>
      </c>
      <c r="P11" s="123">
        <v>9.41</v>
      </c>
      <c r="Q11" s="123">
        <v>9.41</v>
      </c>
      <c r="R11" s="123">
        <v>9.41</v>
      </c>
    </row>
    <row r="12" spans="1:18" ht="12.75">
      <c r="A12" s="123" t="s">
        <v>149</v>
      </c>
      <c r="B12" s="124">
        <v>955</v>
      </c>
      <c r="C12" s="124"/>
      <c r="D12" s="124">
        <v>477.5</v>
      </c>
      <c r="E12" s="124">
        <v>57.3</v>
      </c>
      <c r="F12" s="125">
        <f>B12+D12+E12</f>
        <v>1489.8</v>
      </c>
      <c r="G12" s="124">
        <v>1489.8</v>
      </c>
      <c r="H12" s="124">
        <v>1489.8</v>
      </c>
      <c r="I12" s="124">
        <v>1489.8</v>
      </c>
      <c r="J12" s="124">
        <v>1489.8</v>
      </c>
      <c r="K12" s="124">
        <v>1489.8</v>
      </c>
      <c r="L12" s="124">
        <v>1489.8</v>
      </c>
      <c r="M12" s="124">
        <v>1489.8</v>
      </c>
      <c r="N12" s="124">
        <v>1489.8</v>
      </c>
      <c r="O12" s="124">
        <v>1489.8</v>
      </c>
      <c r="P12" s="124">
        <v>1489.8</v>
      </c>
      <c r="Q12" s="124">
        <v>1489.8</v>
      </c>
      <c r="R12" s="124">
        <v>1489.8</v>
      </c>
    </row>
    <row r="13" spans="1:18" ht="12.75">
      <c r="A13" s="123"/>
      <c r="B13" s="124"/>
      <c r="C13" s="124"/>
      <c r="D13" s="124"/>
      <c r="E13" s="124"/>
      <c r="F13" s="125"/>
      <c r="G13" s="123"/>
      <c r="H13" s="123">
        <v>9.55</v>
      </c>
      <c r="I13" s="123">
        <v>9.55</v>
      </c>
      <c r="J13" s="123">
        <v>9.55</v>
      </c>
      <c r="K13" s="123">
        <v>9.55</v>
      </c>
      <c r="L13" s="123">
        <v>9.55</v>
      </c>
      <c r="M13" s="123">
        <v>9.55</v>
      </c>
      <c r="N13" s="123">
        <v>9.55</v>
      </c>
      <c r="O13" s="123">
        <v>9.55</v>
      </c>
      <c r="P13" s="123">
        <v>9.55</v>
      </c>
      <c r="Q13" s="123">
        <v>9.55</v>
      </c>
      <c r="R13" s="123">
        <v>9.55</v>
      </c>
    </row>
    <row r="14" spans="1:18" ht="12.75">
      <c r="A14" s="123" t="s">
        <v>150</v>
      </c>
      <c r="B14" s="124">
        <v>955</v>
      </c>
      <c r="C14" s="124"/>
      <c r="D14" s="124">
        <v>477.5</v>
      </c>
      <c r="E14" s="124"/>
      <c r="F14" s="125">
        <f>B14+D14</f>
        <v>1432.5</v>
      </c>
      <c r="G14" s="124">
        <v>1432.5</v>
      </c>
      <c r="H14" s="124">
        <v>1432.5</v>
      </c>
      <c r="I14" s="124">
        <v>1432.5</v>
      </c>
      <c r="J14" s="124">
        <v>1432.5</v>
      </c>
      <c r="K14" s="124">
        <v>1432.5</v>
      </c>
      <c r="L14" s="124">
        <v>1432.5</v>
      </c>
      <c r="M14" s="124">
        <v>1432.5</v>
      </c>
      <c r="N14" s="124">
        <v>1432.5</v>
      </c>
      <c r="O14" s="124">
        <v>1432.5</v>
      </c>
      <c r="P14" s="124">
        <v>1432.5</v>
      </c>
      <c r="Q14" s="124">
        <v>1432.5</v>
      </c>
      <c r="R14" s="124">
        <v>1432.5</v>
      </c>
    </row>
    <row r="15" spans="1:18" ht="12.75">
      <c r="A15" s="123"/>
      <c r="B15" s="124"/>
      <c r="C15" s="124"/>
      <c r="D15" s="124"/>
      <c r="E15" s="124"/>
      <c r="F15" s="125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</row>
    <row r="16" spans="1:18" ht="12.75">
      <c r="A16" s="123"/>
      <c r="B16" s="124"/>
      <c r="C16" s="124"/>
      <c r="D16" s="124"/>
      <c r="E16" s="124"/>
      <c r="F16" s="126">
        <f>F2+F4+F6+F8+F10+F12+F14</f>
        <v>12511.74</v>
      </c>
      <c r="G16" s="126">
        <f>G2+G4+G6+G8+G10+G12+G14</f>
        <v>12511.74</v>
      </c>
      <c r="H16" s="126">
        <f>H2+H4+H6+H8+H10+H12+H14+H13</f>
        <v>12521.289999999999</v>
      </c>
      <c r="I16" s="126">
        <f>I2+I4+I6+I8+I10+I12+I14+I13</f>
        <v>12521.289999999999</v>
      </c>
      <c r="J16" s="126">
        <f>J2+J4+J6+J8+J10+J12+J14+J13</f>
        <v>12521.289999999999</v>
      </c>
      <c r="K16" s="126">
        <f>K2+K4+K6+K8+K10+K12+K14+K13</f>
        <v>12521.289999999999</v>
      </c>
      <c r="L16" s="126">
        <f>L2+L4+L6+L8+L10+L12+L13+L14</f>
        <v>12521.289999999999</v>
      </c>
      <c r="M16" s="126">
        <f>M2+M4+M6+M8+M10+M12+M13+M14</f>
        <v>12521.289999999999</v>
      </c>
      <c r="N16" s="126">
        <f>N2+N4+N6+N8+N10+N12+N14+N13</f>
        <v>12521.289999999999</v>
      </c>
      <c r="O16" s="126">
        <f>O2+O4+O6+O8+O9+O10+O11+O12+O13+O14</f>
        <v>12610.099999999999</v>
      </c>
      <c r="P16" s="126">
        <f>P2+P4+P6+P8+P9+P10+P11+P12+P13+P14</f>
        <v>12610.099999999999</v>
      </c>
      <c r="Q16" s="126">
        <f>Q2+Q4+Q6+Q8+Q10+Q12+Q14+Q3+Q9+Q11+Q13</f>
        <v>12616.329999999998</v>
      </c>
      <c r="R16" s="126">
        <f>R2+R4+R6+R8+R10+R12+R14+R3+R9+R11+R13</f>
        <v>12616.329999999998</v>
      </c>
    </row>
    <row r="18" spans="1:7" ht="12.75">
      <c r="A18" s="128" t="s">
        <v>156</v>
      </c>
      <c r="B18" s="128"/>
      <c r="C18" s="128"/>
      <c r="D18" s="128"/>
      <c r="E18" s="128"/>
      <c r="F18" s="129">
        <f>G16+H16+I16+J16+K16+L16+M16+N16+O16+P16+Q16+R16</f>
        <v>150613.62999999998</v>
      </c>
      <c r="G18" s="130"/>
    </row>
    <row r="19" spans="1:7" ht="12.75">
      <c r="A19" s="128" t="s">
        <v>157</v>
      </c>
      <c r="B19" s="128"/>
      <c r="C19" s="128"/>
      <c r="D19" s="128"/>
      <c r="E19" s="128"/>
      <c r="F19" s="129">
        <v>2699.6</v>
      </c>
      <c r="G19" s="130"/>
    </row>
    <row r="20" spans="1:9" ht="12.75">
      <c r="A20" s="128" t="s">
        <v>158</v>
      </c>
      <c r="B20" s="128"/>
      <c r="C20" s="128"/>
      <c r="D20" s="128"/>
      <c r="E20" s="128"/>
      <c r="F20" s="128">
        <v>1590.29</v>
      </c>
      <c r="G20" s="122"/>
      <c r="H20" s="127">
        <f>F18+F21</f>
        <v>155132.03889999999</v>
      </c>
      <c r="I20" s="2"/>
    </row>
    <row r="21" spans="1:7" ht="12.75">
      <c r="A21" s="128" t="s">
        <v>159</v>
      </c>
      <c r="B21" s="128"/>
      <c r="C21" s="128"/>
      <c r="D21" s="128"/>
      <c r="E21" s="128"/>
      <c r="F21" s="129">
        <f>F18*3%</f>
        <v>4518.408899999999</v>
      </c>
      <c r="G21" s="130"/>
    </row>
    <row r="22" spans="1:7" ht="12.75">
      <c r="A22" s="128"/>
      <c r="B22" s="128"/>
      <c r="C22" s="128"/>
      <c r="D22" s="128"/>
      <c r="E22" s="128"/>
      <c r="F22" s="129">
        <f>F18+F19+F20+F21</f>
        <v>159421.9289</v>
      </c>
      <c r="G22" s="140">
        <f>F18+F21</f>
        <v>155132.03889999999</v>
      </c>
    </row>
    <row r="23" spans="1:7" ht="12.75">
      <c r="A23" s="128" t="s">
        <v>160</v>
      </c>
      <c r="B23" s="128"/>
      <c r="C23" s="128"/>
      <c r="D23" s="131">
        <v>157976.63</v>
      </c>
      <c r="E23" s="128"/>
      <c r="F23" s="128">
        <f>H20*18.06%</f>
        <v>28016.846225339996</v>
      </c>
      <c r="G23" s="140">
        <f>G22*18.06%</f>
        <v>28016.846225339996</v>
      </c>
    </row>
    <row r="24" spans="1:7" ht="12.75">
      <c r="A24" s="128" t="s">
        <v>161</v>
      </c>
      <c r="B24" s="128"/>
      <c r="C24" s="128"/>
      <c r="D24" s="131">
        <f>H20</f>
        <v>155132.03889999999</v>
      </c>
      <c r="E24" s="128"/>
      <c r="F24" s="129">
        <f>H20*2.55%</f>
        <v>3955.8669919499994</v>
      </c>
      <c r="G24" s="140">
        <f>G22*2.55%</f>
        <v>3955.8669919499994</v>
      </c>
    </row>
    <row r="25" spans="1:7" ht="12.75">
      <c r="A25" s="130"/>
      <c r="B25" s="130"/>
      <c r="C25" s="130"/>
      <c r="D25" s="130"/>
      <c r="E25" s="130"/>
      <c r="F25" s="130"/>
      <c r="G25" s="130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Martyna</dc:creator>
  <cp:keywords/>
  <dc:description/>
  <cp:lastModifiedBy>Miejska Biblioteka Publiczna</cp:lastModifiedBy>
  <cp:lastPrinted>2008-01-16T15:04:17Z</cp:lastPrinted>
  <dcterms:created xsi:type="dcterms:W3CDTF">2001-07-28T18:17:19Z</dcterms:created>
  <dcterms:modified xsi:type="dcterms:W3CDTF">2008-01-18T11:29:18Z</dcterms:modified>
  <cp:category/>
  <cp:version/>
  <cp:contentType/>
  <cp:contentStatus/>
</cp:coreProperties>
</file>