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<sst xmlns="http://schemas.openxmlformats.org/spreadsheetml/2006/main" count="148" uniqueCount="104">
  <si>
    <t>§</t>
  </si>
  <si>
    <t>Zaległość</t>
  </si>
  <si>
    <t xml:space="preserve">Przypis </t>
  </si>
  <si>
    <t>netto</t>
  </si>
  <si>
    <t>na</t>
  </si>
  <si>
    <t>%</t>
  </si>
  <si>
    <t>Przypis</t>
  </si>
  <si>
    <t>Struktura</t>
  </si>
  <si>
    <t>zaległości</t>
  </si>
  <si>
    <t xml:space="preserve">Rodzaj </t>
  </si>
  <si>
    <t>Podatek</t>
  </si>
  <si>
    <t>od nieruchomości</t>
  </si>
  <si>
    <t>od osób prawnych</t>
  </si>
  <si>
    <t>Użytkowanie</t>
  </si>
  <si>
    <t>wieczyste</t>
  </si>
  <si>
    <t>Dzierżawa</t>
  </si>
  <si>
    <t>Sprzedaż</t>
  </si>
  <si>
    <t>Przekształcenie</t>
  </si>
  <si>
    <t>wieczystego</t>
  </si>
  <si>
    <t>prawa użytk.</t>
  </si>
  <si>
    <t>w prawo włas.</t>
  </si>
  <si>
    <t>Odpłatne</t>
  </si>
  <si>
    <t>nabycie prawa</t>
  </si>
  <si>
    <t>własności</t>
  </si>
  <si>
    <t>od osób fiz.</t>
  </si>
  <si>
    <t>O310</t>
  </si>
  <si>
    <t>O340</t>
  </si>
  <si>
    <t>O470</t>
  </si>
  <si>
    <t>O760</t>
  </si>
  <si>
    <t>O770</t>
  </si>
  <si>
    <t>O750</t>
  </si>
  <si>
    <t>O830</t>
  </si>
  <si>
    <t>Najem</t>
  </si>
  <si>
    <t>O320</t>
  </si>
  <si>
    <t>Podatek rolny</t>
  </si>
  <si>
    <t>O330</t>
  </si>
  <si>
    <t>Podatek leśny</t>
  </si>
  <si>
    <t>os.fizyczne</t>
  </si>
  <si>
    <t>31.12.2005 r.</t>
  </si>
  <si>
    <t>O870</t>
  </si>
  <si>
    <t>Najem lokali</t>
  </si>
  <si>
    <t>mieszkalnych</t>
  </si>
  <si>
    <t>O350</t>
  </si>
  <si>
    <t>Wpływy z karty</t>
  </si>
  <si>
    <t>podatkowej</t>
  </si>
  <si>
    <t>O360</t>
  </si>
  <si>
    <t xml:space="preserve">Podatek od </t>
  </si>
  <si>
    <t>spadków i darowizn</t>
  </si>
  <si>
    <t>O430</t>
  </si>
  <si>
    <t>Opłata</t>
  </si>
  <si>
    <t>targowa</t>
  </si>
  <si>
    <t>O690</t>
  </si>
  <si>
    <t>i O830</t>
  </si>
  <si>
    <t>Wpływy z opłat</t>
  </si>
  <si>
    <t>za przedszkole</t>
  </si>
  <si>
    <t>Sprzedaż obiadów</t>
  </si>
  <si>
    <t>i ods.-gimnazjum</t>
  </si>
  <si>
    <t>Razem budżet</t>
  </si>
  <si>
    <t>Ogółem</t>
  </si>
  <si>
    <t>Zakład Wodociągów Kanalizacji</t>
  </si>
  <si>
    <t>Zakład Ochrony Środowiska</t>
  </si>
  <si>
    <t>należności/</t>
  </si>
  <si>
    <t>zakład budżetowy</t>
  </si>
  <si>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</si>
  <si>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</si>
  <si>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</si>
  <si>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</si>
  <si>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</si>
  <si>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</si>
  <si>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</si>
  <si>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</si>
  <si>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</si>
  <si>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</si>
  <si>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</si>
  <si>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</si>
  <si>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</si>
  <si>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</si>
  <si>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</si>
  <si>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</si>
  <si>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</si>
  <si>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</si>
  <si>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</si>
  <si>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</si>
  <si>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</si>
  <si>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nieruchomości</t>
  </si>
  <si>
    <t>odsetki od nie-</t>
  </si>
  <si>
    <t>terminowej płatn.</t>
  </si>
  <si>
    <t>od śr.transport.</t>
  </si>
  <si>
    <t>podatek od czynn.</t>
  </si>
  <si>
    <t>cywilno-praw.</t>
  </si>
  <si>
    <t>O500</t>
  </si>
  <si>
    <t xml:space="preserve">                   2006 r.</t>
  </si>
  <si>
    <t xml:space="preserve">             2007 r.</t>
  </si>
  <si>
    <t>w 2007 r.</t>
  </si>
  <si>
    <t>31.12.2006 r.</t>
  </si>
  <si>
    <t>i użytk. od 2007 r.</t>
  </si>
  <si>
    <t>X</t>
  </si>
  <si>
    <t>21.</t>
  </si>
  <si>
    <t>22.</t>
  </si>
  <si>
    <t>Stan należności wymagalnych na dzień 31.12.2007r.</t>
  </si>
  <si>
    <t>31.12.2007r.</t>
  </si>
  <si>
    <t xml:space="preserve">Załacznik nr 15 do Zarządzenia </t>
  </si>
  <si>
    <t>Nr 40/FIN/08 Burmistrza Międzyzdrojów</t>
  </si>
  <si>
    <t>z dnia 12 marca 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</si>
</sst>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8"/>
      <name val="Arial CE"/>
      <family val="2"/>
    </font>
    <font>
      <sz val="12"/>
      <name val="Arial CE"/>
      <family val="0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20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0" fontId="0" fillId="0" borderId="2" xfId="0" applyNumberFormat="1" applyBorder="1" applyAlignment="1">
      <alignment/>
    </xf>
    <xf numFmtId="10" fontId="0" fillId="0" borderId="3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10" fontId="0" fillId="0" borderId="5" xfId="0" applyNumberFormat="1" applyBorder="1" applyAlignment="1">
      <alignment/>
    </xf>
    <xf numFmtId="0" fontId="0" fillId="0" borderId="9" xfId="0" applyBorder="1" applyAlignment="1">
      <alignment/>
    </xf>
    <xf numFmtId="10" fontId="0" fillId="0" borderId="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2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7" xfId="0" applyNumberFormat="1" applyBorder="1" applyAlignment="1">
      <alignment/>
    </xf>
    <xf numFmtId="10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9" xfId="0" applyNumberFormat="1" applyBorder="1" applyAlignment="1">
      <alignment/>
    </xf>
    <xf numFmtId="0" fontId="0" fillId="0" borderId="7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8" xfId="0" applyNumberFormat="1" applyBorder="1" applyAlignment="1">
      <alignment/>
    </xf>
    <xf numFmtId="10" fontId="0" fillId="0" borderId="9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8" xfId="0" applyNumberFormat="1" applyBorder="1" applyAlignment="1">
      <alignment/>
    </xf>
    <xf numFmtId="4" fontId="0" fillId="0" borderId="8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3" fillId="0" borderId="9" xfId="0" applyFont="1" applyBorder="1" applyAlignment="1">
      <alignment/>
    </xf>
    <xf numFmtId="0" fontId="1" fillId="0" borderId="8" xfId="0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12" xfId="0" applyNumberFormat="1" applyBorder="1" applyAlignment="1">
      <alignment/>
    </xf>
    <xf numFmtId="10" fontId="0" fillId="0" borderId="4" xfId="0" applyNumberFormat="1" applyBorder="1" applyAlignment="1">
      <alignment/>
    </xf>
    <xf numFmtId="10" fontId="0" fillId="0" borderId="2" xfId="0" applyNumberForma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4" fontId="0" fillId="0" borderId="9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20" fontId="0" fillId="0" borderId="8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workbookViewId="0" topLeftCell="A1">
      <selection activeCell="K42" sqref="K42"/>
    </sheetView>
  </sheetViews>
  <sheetFormatPr defaultColWidth="9.00390625" defaultRowHeight="12.75"/>
  <cols>
    <col min="1" max="1" width="4.625" style="0" customWidth="1"/>
    <col min="2" max="2" width="5.125" style="0" customWidth="1"/>
    <col min="3" max="3" width="18.75390625" style="0" customWidth="1"/>
    <col min="4" max="4" width="13.875" style="22" customWidth="1"/>
    <col min="5" max="5" width="13.25390625" style="22" customWidth="1"/>
    <col min="6" max="6" width="12.125" style="22" customWidth="1"/>
    <col min="8" max="8" width="13.125" style="36" customWidth="1"/>
    <col min="9" max="9" width="11.75390625" style="36" customWidth="1"/>
    <col min="11" max="11" width="11.375" style="0" customWidth="1"/>
    <col min="13" max="13" width="9.75390625" style="0" bestFit="1" customWidth="1"/>
  </cols>
  <sheetData>
    <row r="1" spans="3:9" ht="15">
      <c r="C1" s="69" t="s">
        <v>99</v>
      </c>
      <c r="D1" s="70"/>
      <c r="E1" s="70"/>
      <c r="F1" s="70"/>
      <c r="I1" s="36" t="s">
        <v>101</v>
      </c>
    </row>
    <row r="2" ht="12.75">
      <c r="I2" s="36" t="s">
        <v>102</v>
      </c>
    </row>
    <row r="3" ht="12.75">
      <c r="I3" s="36" t="s">
        <v>103</v>
      </c>
    </row>
    <row r="5" spans="1:11" ht="12.75">
      <c r="A5" s="1" t="s">
        <v>63</v>
      </c>
      <c r="B5" s="4" t="s">
        <v>0</v>
      </c>
      <c r="C5" s="4" t="s">
        <v>9</v>
      </c>
      <c r="D5" s="23" t="s">
        <v>1</v>
      </c>
      <c r="E5" s="24" t="s">
        <v>91</v>
      </c>
      <c r="F5" s="25"/>
      <c r="G5" s="4" t="s">
        <v>5</v>
      </c>
      <c r="H5" s="37" t="s">
        <v>92</v>
      </c>
      <c r="I5" s="38"/>
      <c r="J5" s="4" t="s">
        <v>5</v>
      </c>
      <c r="K5" s="7" t="s">
        <v>7</v>
      </c>
    </row>
    <row r="6" spans="1:11" ht="12.75">
      <c r="A6" s="2"/>
      <c r="B6" s="2"/>
      <c r="C6" s="5" t="s">
        <v>61</v>
      </c>
      <c r="D6" s="26" t="s">
        <v>4</v>
      </c>
      <c r="E6" s="27"/>
      <c r="F6" s="28" t="s">
        <v>1</v>
      </c>
      <c r="G6" s="2"/>
      <c r="H6" s="39"/>
      <c r="I6" s="40" t="s">
        <v>1</v>
      </c>
      <c r="J6" s="2"/>
      <c r="K6" s="8" t="s">
        <v>8</v>
      </c>
    </row>
    <row r="7" spans="1:11" ht="12.75">
      <c r="A7" s="2"/>
      <c r="B7" s="2"/>
      <c r="C7" s="52" t="s">
        <v>62</v>
      </c>
      <c r="D7" s="26" t="s">
        <v>38</v>
      </c>
      <c r="E7" s="26" t="s">
        <v>2</v>
      </c>
      <c r="F7" s="28" t="s">
        <v>4</v>
      </c>
      <c r="G7" s="6">
        <v>0.2534722222222222</v>
      </c>
      <c r="H7" s="41" t="s">
        <v>6</v>
      </c>
      <c r="I7" s="41" t="s">
        <v>4</v>
      </c>
      <c r="J7" s="82">
        <v>0.38055555555555554</v>
      </c>
      <c r="K7" s="5" t="s">
        <v>93</v>
      </c>
    </row>
    <row r="8" spans="1:11" ht="12.75">
      <c r="A8" s="3"/>
      <c r="B8" s="3"/>
      <c r="C8" s="3"/>
      <c r="D8" s="30"/>
      <c r="E8" s="31" t="s">
        <v>3</v>
      </c>
      <c r="F8" s="32" t="s">
        <v>94</v>
      </c>
      <c r="G8" s="3"/>
      <c r="H8" s="42" t="s">
        <v>3</v>
      </c>
      <c r="I8" s="42" t="s">
        <v>100</v>
      </c>
      <c r="J8" s="3"/>
      <c r="K8" s="9"/>
    </row>
    <row r="9" spans="1:11" ht="12.75">
      <c r="A9" s="11">
        <v>1</v>
      </c>
      <c r="B9" s="11">
        <v>2</v>
      </c>
      <c r="C9" s="11">
        <v>3</v>
      </c>
      <c r="D9" s="33">
        <v>4</v>
      </c>
      <c r="E9" s="34">
        <v>5</v>
      </c>
      <c r="F9" s="33">
        <v>6</v>
      </c>
      <c r="G9" s="11">
        <v>7</v>
      </c>
      <c r="H9" s="50">
        <v>8</v>
      </c>
      <c r="I9" s="50">
        <v>9</v>
      </c>
      <c r="J9" s="11">
        <v>10</v>
      </c>
      <c r="K9" s="55">
        <v>11</v>
      </c>
    </row>
    <row r="10" spans="1:11" ht="12.75">
      <c r="A10" s="1" t="s">
        <v>64</v>
      </c>
      <c r="B10" s="2" t="s">
        <v>25</v>
      </c>
      <c r="C10" s="12" t="s">
        <v>10</v>
      </c>
      <c r="D10" s="29"/>
      <c r="E10" s="29"/>
      <c r="F10" s="29"/>
      <c r="G10" s="14"/>
      <c r="H10" s="43"/>
      <c r="I10" s="43"/>
      <c r="J10" s="14"/>
      <c r="K10" s="14"/>
    </row>
    <row r="11" spans="1:11" ht="12.75">
      <c r="A11" s="2"/>
      <c r="B11" s="2"/>
      <c r="C11" s="12" t="s">
        <v>11</v>
      </c>
      <c r="D11" s="43">
        <v>398822</v>
      </c>
      <c r="E11" s="43">
        <v>4184910.06</v>
      </c>
      <c r="F11" s="43">
        <v>495098.7</v>
      </c>
      <c r="G11" s="14">
        <f>F11/E11</f>
        <v>0.11830569663425455</v>
      </c>
      <c r="H11" s="43">
        <v>4306359.25</v>
      </c>
      <c r="I11" s="43">
        <v>362406.14</v>
      </c>
      <c r="J11" s="14">
        <f>I11/H11</f>
        <v>0.08415603969873159</v>
      </c>
      <c r="K11" s="14">
        <f>I11*100%/I66</f>
        <v>0.134047302642234</v>
      </c>
    </row>
    <row r="12" spans="1:11" ht="12.75">
      <c r="A12" s="3"/>
      <c r="B12" s="3"/>
      <c r="C12" s="13" t="s">
        <v>12</v>
      </c>
      <c r="D12" s="44"/>
      <c r="E12" s="44"/>
      <c r="F12" s="44"/>
      <c r="G12" s="15"/>
      <c r="H12" s="44"/>
      <c r="I12" s="44"/>
      <c r="J12" s="15"/>
      <c r="K12" s="15"/>
    </row>
    <row r="13" spans="1:11" ht="12.75">
      <c r="A13" s="1" t="s">
        <v>65</v>
      </c>
      <c r="B13" s="1" t="s">
        <v>33</v>
      </c>
      <c r="C13" s="51" t="s">
        <v>34</v>
      </c>
      <c r="D13" s="39"/>
      <c r="E13" s="39"/>
      <c r="F13" s="39"/>
      <c r="G13" s="16"/>
      <c r="H13" s="39"/>
      <c r="I13" s="39"/>
      <c r="J13" s="16"/>
      <c r="K13" s="16"/>
    </row>
    <row r="14" spans="1:11" ht="12.75">
      <c r="A14" s="3"/>
      <c r="B14" s="2"/>
      <c r="C14" s="12" t="s">
        <v>12</v>
      </c>
      <c r="D14" s="43">
        <v>0</v>
      </c>
      <c r="E14" s="43">
        <v>122.6</v>
      </c>
      <c r="F14" s="43">
        <v>0</v>
      </c>
      <c r="G14" s="14">
        <f>F14/E14</f>
        <v>0</v>
      </c>
      <c r="H14" s="43">
        <v>191</v>
      </c>
      <c r="I14" s="43">
        <v>0</v>
      </c>
      <c r="J14" s="14">
        <f>I14/H14</f>
        <v>0</v>
      </c>
      <c r="K14" s="14">
        <f>I14*100%/I66</f>
        <v>0</v>
      </c>
    </row>
    <row r="15" spans="1:11" ht="12.75">
      <c r="A15" s="1" t="s">
        <v>66</v>
      </c>
      <c r="B15" s="1" t="s">
        <v>35</v>
      </c>
      <c r="C15" s="51" t="s">
        <v>36</v>
      </c>
      <c r="D15" s="39"/>
      <c r="E15" s="39"/>
      <c r="F15" s="39"/>
      <c r="G15" s="16"/>
      <c r="H15" s="39"/>
      <c r="I15" s="39"/>
      <c r="J15" s="16"/>
      <c r="K15" s="16"/>
    </row>
    <row r="16" spans="1:11" ht="12.75">
      <c r="A16" s="3"/>
      <c r="B16" s="3"/>
      <c r="C16" s="13" t="s">
        <v>12</v>
      </c>
      <c r="D16" s="44">
        <v>1</v>
      </c>
      <c r="E16" s="44">
        <v>67626.7</v>
      </c>
      <c r="F16" s="44">
        <v>0.8</v>
      </c>
      <c r="G16" s="15">
        <f>F16/E16</f>
        <v>1.1829647165986217E-05</v>
      </c>
      <c r="H16" s="44">
        <v>69748.4</v>
      </c>
      <c r="I16" s="44">
        <v>575</v>
      </c>
      <c r="J16" s="14">
        <f>I16/H16</f>
        <v>0.00824391670633305</v>
      </c>
      <c r="K16" s="15">
        <f>I16*100%/I66</f>
        <v>0.00021268182437329716</v>
      </c>
    </row>
    <row r="17" spans="1:11" ht="12.75">
      <c r="A17" s="1" t="s">
        <v>67</v>
      </c>
      <c r="B17" s="2" t="s">
        <v>27</v>
      </c>
      <c r="C17" s="12" t="s">
        <v>13</v>
      </c>
      <c r="D17" s="43">
        <v>288713</v>
      </c>
      <c r="E17" s="43">
        <v>1331889.85</v>
      </c>
      <c r="F17" s="43">
        <v>376392.18</v>
      </c>
      <c r="G17" s="14">
        <f>F17/E17</f>
        <v>0.2826000813806036</v>
      </c>
      <c r="H17" s="43">
        <v>1581153.67</v>
      </c>
      <c r="I17" s="64">
        <v>382730.22</v>
      </c>
      <c r="J17" s="16">
        <f>I17/H17</f>
        <v>0.24205757306309134</v>
      </c>
      <c r="K17" s="19">
        <f>I17*100%/I66</f>
        <v>0.1415648024911189</v>
      </c>
    </row>
    <row r="18" spans="1:11" ht="12.75">
      <c r="A18" s="3"/>
      <c r="B18" s="3"/>
      <c r="C18" s="13" t="s">
        <v>14</v>
      </c>
      <c r="D18" s="44"/>
      <c r="E18" s="44"/>
      <c r="F18" s="44"/>
      <c r="G18" s="15"/>
      <c r="H18" s="44"/>
      <c r="I18" s="49"/>
      <c r="J18" s="15"/>
      <c r="K18" s="21"/>
    </row>
    <row r="19" spans="1:11" ht="12.75">
      <c r="A19" s="1" t="s">
        <v>68</v>
      </c>
      <c r="B19" s="2" t="s">
        <v>25</v>
      </c>
      <c r="C19" s="12" t="s">
        <v>10</v>
      </c>
      <c r="D19" s="43">
        <v>387867</v>
      </c>
      <c r="E19" s="43">
        <v>1886235.24</v>
      </c>
      <c r="F19" s="43">
        <v>250234.83</v>
      </c>
      <c r="G19" s="14">
        <f>F19/E19</f>
        <v>0.13266363849717916</v>
      </c>
      <c r="H19" s="43">
        <v>1966064.79</v>
      </c>
      <c r="I19" s="43">
        <v>200295.14</v>
      </c>
      <c r="J19" s="14">
        <f>I19/H19</f>
        <v>0.10187616451846432</v>
      </c>
      <c r="K19" s="14">
        <f>I19*100%/I66</f>
        <v>0.07408545354487821</v>
      </c>
    </row>
    <row r="20" spans="1:11" ht="12.75">
      <c r="A20" s="2"/>
      <c r="B20" s="2"/>
      <c r="C20" s="12" t="s">
        <v>11</v>
      </c>
      <c r="D20" s="43"/>
      <c r="E20" s="43"/>
      <c r="F20" s="43"/>
      <c r="G20" s="14"/>
      <c r="H20" s="43"/>
      <c r="I20" s="43"/>
      <c r="J20" s="14"/>
      <c r="K20" s="14"/>
    </row>
    <row r="21" spans="1:11" ht="12.75">
      <c r="A21" s="3"/>
      <c r="B21" s="3"/>
      <c r="C21" s="13" t="s">
        <v>24</v>
      </c>
      <c r="D21" s="44"/>
      <c r="E21" s="44"/>
      <c r="F21" s="44"/>
      <c r="G21" s="15"/>
      <c r="H21" s="44"/>
      <c r="I21" s="44"/>
      <c r="J21" s="15"/>
      <c r="K21" s="15"/>
    </row>
    <row r="22" spans="1:11" ht="12.75">
      <c r="A22" s="1" t="s">
        <v>69</v>
      </c>
      <c r="B22" s="1" t="s">
        <v>42</v>
      </c>
      <c r="C22" s="51" t="s">
        <v>43</v>
      </c>
      <c r="D22" s="39"/>
      <c r="E22" s="39"/>
      <c r="F22" s="39"/>
      <c r="G22" s="16"/>
      <c r="H22" s="39"/>
      <c r="I22" s="39"/>
      <c r="J22" s="16"/>
      <c r="K22" s="16"/>
    </row>
    <row r="23" spans="1:11" ht="12.75">
      <c r="A23" s="3"/>
      <c r="B23" s="3"/>
      <c r="C23" s="13" t="s">
        <v>44</v>
      </c>
      <c r="D23" s="44">
        <v>112376</v>
      </c>
      <c r="E23" s="44">
        <v>284121.99</v>
      </c>
      <c r="F23" s="44">
        <v>132204.45</v>
      </c>
      <c r="G23" s="15">
        <f>F23/E23</f>
        <v>0.4653087569885035</v>
      </c>
      <c r="H23" s="44">
        <v>296158.95</v>
      </c>
      <c r="I23" s="44">
        <v>137693.53</v>
      </c>
      <c r="J23" s="15">
        <f>I23/H23</f>
        <v>0.46493117969252656</v>
      </c>
      <c r="K23" s="15">
        <f>I23*100%/I66</f>
        <v>0.05093028028660752</v>
      </c>
    </row>
    <row r="24" spans="1:11" ht="12.75">
      <c r="A24" s="10" t="s">
        <v>70</v>
      </c>
      <c r="B24" s="2" t="s">
        <v>30</v>
      </c>
      <c r="C24" s="2" t="s">
        <v>15</v>
      </c>
      <c r="D24" s="43">
        <v>122186</v>
      </c>
      <c r="E24" s="43">
        <v>1473809.1</v>
      </c>
      <c r="F24" s="43">
        <v>80715</v>
      </c>
      <c r="G24" s="14">
        <f>F24/E24</f>
        <v>0.05476625161291242</v>
      </c>
      <c r="H24" s="43">
        <v>1748810.6</v>
      </c>
      <c r="I24" s="43">
        <v>182777.66</v>
      </c>
      <c r="J24" s="14">
        <f>I24/H24</f>
        <v>0.1045154117890182</v>
      </c>
      <c r="K24" s="14">
        <f>I24*100%/I66</f>
        <v>0.06760606292779517</v>
      </c>
    </row>
    <row r="25" spans="1:11" ht="12.75">
      <c r="A25" s="1"/>
      <c r="B25" s="1"/>
      <c r="C25" s="1"/>
      <c r="D25" s="39"/>
      <c r="E25" s="39"/>
      <c r="F25" s="48"/>
      <c r="G25" s="16"/>
      <c r="H25" s="39"/>
      <c r="I25" s="48"/>
      <c r="J25" s="16"/>
      <c r="K25" s="16"/>
    </row>
    <row r="26" spans="1:11" ht="12.75">
      <c r="A26" s="3" t="s">
        <v>71</v>
      </c>
      <c r="B26" s="3" t="s">
        <v>31</v>
      </c>
      <c r="C26" s="3" t="s">
        <v>32</v>
      </c>
      <c r="D26" s="44">
        <v>11369</v>
      </c>
      <c r="E26" s="44">
        <v>187379.73</v>
      </c>
      <c r="F26" s="49">
        <v>10713.98</v>
      </c>
      <c r="G26" s="15">
        <f>F26/E26</f>
        <v>0.057177902860677615</v>
      </c>
      <c r="H26" s="42" t="s">
        <v>96</v>
      </c>
      <c r="I26" s="80" t="s">
        <v>96</v>
      </c>
      <c r="J26" s="81" t="s">
        <v>96</v>
      </c>
      <c r="K26" s="81" t="s">
        <v>96</v>
      </c>
    </row>
    <row r="27" spans="1:11" ht="12.75">
      <c r="A27" s="1" t="s">
        <v>72</v>
      </c>
      <c r="B27" s="1" t="s">
        <v>30</v>
      </c>
      <c r="C27" s="1" t="s">
        <v>40</v>
      </c>
      <c r="D27" s="39"/>
      <c r="E27" s="39"/>
      <c r="F27" s="39"/>
      <c r="G27" s="16"/>
      <c r="H27" s="39"/>
      <c r="I27" s="39"/>
      <c r="J27" s="16"/>
      <c r="K27" s="16"/>
    </row>
    <row r="28" spans="1:11" ht="12.75">
      <c r="A28" s="2"/>
      <c r="B28" s="2"/>
      <c r="C28" s="2" t="s">
        <v>41</v>
      </c>
      <c r="D28" s="43">
        <v>0</v>
      </c>
      <c r="E28" s="43">
        <v>1039490.47</v>
      </c>
      <c r="F28" s="43">
        <v>551251.9</v>
      </c>
      <c r="G28" s="14">
        <v>0</v>
      </c>
      <c r="H28" s="43">
        <v>1361085.02</v>
      </c>
      <c r="I28" s="43">
        <v>586134.95</v>
      </c>
      <c r="J28" s="14">
        <f>I28/H28</f>
        <v>0.4306380140749767</v>
      </c>
      <c r="K28" s="14">
        <f>I28*100%/I66</f>
        <v>0.21680043564339357</v>
      </c>
    </row>
    <row r="29" spans="1:11" ht="12.75">
      <c r="A29" s="3"/>
      <c r="B29" s="3"/>
      <c r="C29" s="53" t="s">
        <v>95</v>
      </c>
      <c r="D29" s="44"/>
      <c r="E29" s="44"/>
      <c r="F29" s="44"/>
      <c r="G29" s="15"/>
      <c r="H29" s="44"/>
      <c r="I29" s="44"/>
      <c r="J29" s="15"/>
      <c r="K29" s="15"/>
    </row>
    <row r="30" spans="1:11" s="17" customFormat="1" ht="12.75">
      <c r="A30" s="2" t="s">
        <v>73</v>
      </c>
      <c r="B30" s="18" t="s">
        <v>33</v>
      </c>
      <c r="C30" s="2" t="s">
        <v>34</v>
      </c>
      <c r="D30" s="43">
        <v>139</v>
      </c>
      <c r="E30" s="43">
        <v>3943.7</v>
      </c>
      <c r="F30" s="43">
        <v>177</v>
      </c>
      <c r="G30" s="14">
        <f>F30/E30</f>
        <v>0.04488171006922433</v>
      </c>
      <c r="H30" s="43">
        <v>8452.1</v>
      </c>
      <c r="I30" s="43">
        <v>162</v>
      </c>
      <c r="J30" s="14">
        <f>I30/H30</f>
        <v>0.01916683427787177</v>
      </c>
      <c r="K30" s="19">
        <f>I30*100%/I66</f>
        <v>5.9920792258215895E-05</v>
      </c>
    </row>
    <row r="31" spans="1:11" ht="12.75">
      <c r="A31" s="3"/>
      <c r="B31" s="20"/>
      <c r="C31" s="3" t="s">
        <v>37</v>
      </c>
      <c r="D31" s="44"/>
      <c r="E31" s="44"/>
      <c r="F31" s="44"/>
      <c r="G31" s="15"/>
      <c r="H31" s="44"/>
      <c r="I31" s="44"/>
      <c r="J31" s="15"/>
      <c r="K31" s="21"/>
    </row>
    <row r="32" spans="1:11" ht="12.75">
      <c r="A32" s="1" t="s">
        <v>74</v>
      </c>
      <c r="B32" s="1" t="s">
        <v>45</v>
      </c>
      <c r="C32" s="52" t="s">
        <v>46</v>
      </c>
      <c r="D32" s="39"/>
      <c r="E32" s="39"/>
      <c r="F32" s="39"/>
      <c r="G32" s="16"/>
      <c r="H32" s="39"/>
      <c r="I32" s="39"/>
      <c r="J32" s="16"/>
      <c r="K32" s="14"/>
    </row>
    <row r="33" spans="1:11" ht="12.75">
      <c r="A33" s="3"/>
      <c r="B33" s="3"/>
      <c r="C33" s="53" t="s">
        <v>47</v>
      </c>
      <c r="D33" s="44">
        <v>2140</v>
      </c>
      <c r="E33" s="44">
        <v>61745</v>
      </c>
      <c r="F33" s="44">
        <v>2245.6</v>
      </c>
      <c r="G33" s="14">
        <f>F33/E33</f>
        <v>0.03636893675601263</v>
      </c>
      <c r="H33" s="44">
        <v>200830.6</v>
      </c>
      <c r="I33" s="44">
        <v>1990.2</v>
      </c>
      <c r="J33" s="15">
        <f>I33/H33</f>
        <v>0.009909844416139771</v>
      </c>
      <c r="K33" s="15">
        <f>I33*100%/I66</f>
        <v>0.000736138029335193</v>
      </c>
    </row>
    <row r="34" spans="1:11" ht="12.75">
      <c r="A34" s="1" t="s">
        <v>75</v>
      </c>
      <c r="B34" s="1" t="s">
        <v>26</v>
      </c>
      <c r="C34" s="58" t="s">
        <v>10</v>
      </c>
      <c r="D34" s="48">
        <v>41810</v>
      </c>
      <c r="E34" s="48">
        <f>8865.83+102748.71</f>
        <v>111614.54000000001</v>
      </c>
      <c r="F34" s="48">
        <v>48898.16</v>
      </c>
      <c r="G34" s="62">
        <f>F34/E34</f>
        <v>0.4380984771338931</v>
      </c>
      <c r="H34" s="48">
        <f>8779.17+78062.32</f>
        <v>86841.49</v>
      </c>
      <c r="I34" s="48">
        <v>18899.36</v>
      </c>
      <c r="J34" s="62">
        <f>I34/H34</f>
        <v>0.21763053581876587</v>
      </c>
      <c r="K34" s="16">
        <f>I34*100%/I66</f>
        <v>0.0069905223726742915</v>
      </c>
    </row>
    <row r="35" spans="1:11" ht="12.75">
      <c r="A35" s="3"/>
      <c r="B35" s="3"/>
      <c r="C35" s="20" t="s">
        <v>87</v>
      </c>
      <c r="D35" s="59"/>
      <c r="E35" s="49"/>
      <c r="F35" s="49"/>
      <c r="G35" s="61"/>
      <c r="H35" s="49"/>
      <c r="I35" s="49"/>
      <c r="J35" s="61"/>
      <c r="K35" s="15"/>
    </row>
    <row r="36" spans="2:11" ht="12.75">
      <c r="B36" s="17"/>
      <c r="C36" s="17"/>
      <c r="D36" s="35"/>
      <c r="E36" s="35"/>
      <c r="F36" s="35"/>
      <c r="G36" s="46"/>
      <c r="H36" s="47"/>
      <c r="I36" s="47"/>
      <c r="J36" s="46"/>
      <c r="K36" s="46"/>
    </row>
    <row r="37" spans="1:11" ht="12.75">
      <c r="A37" s="17"/>
      <c r="B37" s="17"/>
      <c r="C37" s="17"/>
      <c r="D37" s="35"/>
      <c r="E37" s="35"/>
      <c r="F37" s="35"/>
      <c r="G37" s="46"/>
      <c r="H37" s="47"/>
      <c r="I37" s="47"/>
      <c r="J37" s="46"/>
      <c r="K37" s="46"/>
    </row>
    <row r="38" spans="1:11" ht="12.75">
      <c r="A38" s="17"/>
      <c r="B38" s="17"/>
      <c r="C38" s="17"/>
      <c r="D38" s="35"/>
      <c r="E38" s="35"/>
      <c r="F38" s="35"/>
      <c r="G38" s="46"/>
      <c r="H38" s="47"/>
      <c r="I38" s="47"/>
      <c r="J38" s="46"/>
      <c r="K38" s="46"/>
    </row>
    <row r="39" spans="1:11" ht="12.75">
      <c r="A39" s="1" t="s">
        <v>63</v>
      </c>
      <c r="B39" s="4" t="s">
        <v>0</v>
      </c>
      <c r="C39" s="4" t="s">
        <v>9</v>
      </c>
      <c r="D39" s="23" t="s">
        <v>1</v>
      </c>
      <c r="E39" s="24" t="s">
        <v>91</v>
      </c>
      <c r="F39" s="25"/>
      <c r="G39" s="4" t="s">
        <v>5</v>
      </c>
      <c r="H39" s="37" t="s">
        <v>92</v>
      </c>
      <c r="I39" s="38"/>
      <c r="J39" s="4" t="s">
        <v>5</v>
      </c>
      <c r="K39" s="7" t="s">
        <v>7</v>
      </c>
    </row>
    <row r="40" spans="1:11" ht="12.75">
      <c r="A40" s="2"/>
      <c r="B40" s="2"/>
      <c r="C40" s="5" t="s">
        <v>61</v>
      </c>
      <c r="D40" s="26" t="s">
        <v>4</v>
      </c>
      <c r="E40" s="27"/>
      <c r="F40" s="28" t="s">
        <v>1</v>
      </c>
      <c r="G40" s="2"/>
      <c r="H40" s="39"/>
      <c r="I40" s="40" t="s">
        <v>1</v>
      </c>
      <c r="J40" s="2"/>
      <c r="K40" s="8" t="s">
        <v>8</v>
      </c>
    </row>
    <row r="41" spans="1:11" ht="12.75">
      <c r="A41" s="2"/>
      <c r="B41" s="2"/>
      <c r="C41" s="52" t="s">
        <v>62</v>
      </c>
      <c r="D41" s="26" t="s">
        <v>38</v>
      </c>
      <c r="E41" s="26" t="s">
        <v>2</v>
      </c>
      <c r="F41" s="28" t="s">
        <v>4</v>
      </c>
      <c r="G41" s="6">
        <v>0.2534722222222222</v>
      </c>
      <c r="H41" s="41" t="s">
        <v>6</v>
      </c>
      <c r="I41" s="41" t="s">
        <v>4</v>
      </c>
      <c r="J41" s="82">
        <v>0.38055555555555554</v>
      </c>
      <c r="K41" s="5" t="s">
        <v>93</v>
      </c>
    </row>
    <row r="42" spans="1:11" ht="12.75">
      <c r="A42" s="3"/>
      <c r="B42" s="3"/>
      <c r="C42" s="3"/>
      <c r="D42" s="30"/>
      <c r="E42" s="31" t="s">
        <v>3</v>
      </c>
      <c r="F42" s="32" t="s">
        <v>94</v>
      </c>
      <c r="G42" s="3"/>
      <c r="H42" s="42" t="s">
        <v>3</v>
      </c>
      <c r="I42" s="42" t="s">
        <v>100</v>
      </c>
      <c r="J42" s="3"/>
      <c r="K42" s="9"/>
    </row>
    <row r="43" spans="1:11" ht="12.75">
      <c r="A43" s="4">
        <v>1</v>
      </c>
      <c r="B43" s="11">
        <v>2</v>
      </c>
      <c r="C43" s="11">
        <v>3</v>
      </c>
      <c r="D43" s="33">
        <v>4</v>
      </c>
      <c r="E43" s="34">
        <v>5</v>
      </c>
      <c r="F43" s="33">
        <v>6</v>
      </c>
      <c r="G43" s="11">
        <v>7</v>
      </c>
      <c r="H43" s="50">
        <v>8</v>
      </c>
      <c r="I43" s="50">
        <v>9</v>
      </c>
      <c r="J43" s="11">
        <v>10</v>
      </c>
      <c r="K43" s="7">
        <v>11</v>
      </c>
    </row>
    <row r="44" spans="1:11" ht="12.75">
      <c r="A44" s="1" t="s">
        <v>76</v>
      </c>
      <c r="B44" s="66" t="s">
        <v>90</v>
      </c>
      <c r="C44" s="73" t="s">
        <v>88</v>
      </c>
      <c r="D44" s="60"/>
      <c r="E44" s="64"/>
      <c r="F44" s="64"/>
      <c r="G44" s="63"/>
      <c r="H44" s="64"/>
      <c r="I44" s="64"/>
      <c r="J44" s="63"/>
      <c r="K44" s="16"/>
    </row>
    <row r="45" spans="1:11" ht="12.75">
      <c r="A45" s="3"/>
      <c r="B45" s="67"/>
      <c r="C45" s="72" t="s">
        <v>89</v>
      </c>
      <c r="D45" s="59"/>
      <c r="E45" s="49">
        <f>6897+582758.01</f>
        <v>589655.01</v>
      </c>
      <c r="F45" s="49">
        <v>505</v>
      </c>
      <c r="G45" s="61"/>
      <c r="H45" s="49">
        <f>71007+1186524.66</f>
        <v>1257531.66</v>
      </c>
      <c r="I45" s="49">
        <v>0</v>
      </c>
      <c r="J45" s="15">
        <f>I45/H45</f>
        <v>0</v>
      </c>
      <c r="K45" s="15">
        <f>I45*100%/I66</f>
        <v>0</v>
      </c>
    </row>
    <row r="46" spans="1:11" ht="12.75">
      <c r="A46" s="2" t="s">
        <v>77</v>
      </c>
      <c r="B46" s="2" t="s">
        <v>48</v>
      </c>
      <c r="C46" s="2" t="s">
        <v>49</v>
      </c>
      <c r="D46" s="29"/>
      <c r="E46" s="29"/>
      <c r="F46" s="29"/>
      <c r="G46" s="14"/>
      <c r="H46" s="43"/>
      <c r="I46" s="43"/>
      <c r="J46" s="14"/>
      <c r="K46" s="14"/>
    </row>
    <row r="47" spans="1:11" ht="12.75">
      <c r="A47" s="2"/>
      <c r="B47" s="2"/>
      <c r="C47" s="2" t="s">
        <v>50</v>
      </c>
      <c r="D47" s="43">
        <v>9760</v>
      </c>
      <c r="E47" s="43">
        <v>198399.85</v>
      </c>
      <c r="F47" s="43">
        <v>50380.88</v>
      </c>
      <c r="G47" s="14">
        <f>F47/E47</f>
        <v>0.2539360790847372</v>
      </c>
      <c r="H47" s="43">
        <v>260790.88</v>
      </c>
      <c r="I47" s="43">
        <v>102990.18</v>
      </c>
      <c r="J47" s="14">
        <f>I47/H47</f>
        <v>0.39491480683680347</v>
      </c>
      <c r="K47" s="14">
        <f>I47*100%/I66</f>
        <v>0.03809415543466828</v>
      </c>
    </row>
    <row r="48" spans="1:11" ht="12.75">
      <c r="A48" s="3"/>
      <c r="B48" s="3"/>
      <c r="C48" s="3"/>
      <c r="D48" s="44"/>
      <c r="E48" s="44"/>
      <c r="F48" s="44"/>
      <c r="G48" s="15"/>
      <c r="H48" s="44"/>
      <c r="I48" s="44"/>
      <c r="J48" s="15"/>
      <c r="K48" s="15"/>
    </row>
    <row r="49" spans="1:11" ht="12.75">
      <c r="A49" s="1" t="s">
        <v>78</v>
      </c>
      <c r="B49" s="1" t="s">
        <v>51</v>
      </c>
      <c r="C49" s="1" t="s">
        <v>53</v>
      </c>
      <c r="D49" s="39"/>
      <c r="E49" s="39"/>
      <c r="F49" s="39"/>
      <c r="G49" s="16"/>
      <c r="H49" s="39"/>
      <c r="I49" s="74"/>
      <c r="J49" s="16"/>
      <c r="K49" s="76"/>
    </row>
    <row r="50" spans="1:11" s="17" customFormat="1" ht="12.75">
      <c r="A50" s="2"/>
      <c r="B50" s="52" t="s">
        <v>52</v>
      </c>
      <c r="C50" s="2" t="s">
        <v>54</v>
      </c>
      <c r="D50" s="43">
        <f>3221+1356</f>
        <v>4577</v>
      </c>
      <c r="E50" s="43">
        <f>133580.6+79878.7</f>
        <v>213459.3</v>
      </c>
      <c r="F50" s="43">
        <f>2918.62+687.67</f>
        <v>3606.29</v>
      </c>
      <c r="G50" s="14">
        <f>F50/E50</f>
        <v>0.016894508695568664</v>
      </c>
      <c r="H50" s="43">
        <f>147424+83236</f>
        <v>230660</v>
      </c>
      <c r="I50" s="47">
        <f>1889.66+268.64</f>
        <v>2158.3</v>
      </c>
      <c r="J50" s="14">
        <f>I50/H50</f>
        <v>0.00935706234284228</v>
      </c>
      <c r="K50" s="19">
        <f>I50*100%/I66</f>
        <v>0.0007983150983389344</v>
      </c>
    </row>
    <row r="51" spans="1:11" ht="12.75">
      <c r="A51" s="3"/>
      <c r="B51" s="53"/>
      <c r="C51" s="3"/>
      <c r="D51" s="44"/>
      <c r="E51" s="44"/>
      <c r="F51" s="44"/>
      <c r="G51" s="15"/>
      <c r="H51" s="44"/>
      <c r="I51" s="75"/>
      <c r="J51" s="15"/>
      <c r="K51" s="21"/>
    </row>
    <row r="52" spans="1:11" ht="12.75">
      <c r="A52" s="2" t="s">
        <v>79</v>
      </c>
      <c r="B52" s="54" t="s">
        <v>31</v>
      </c>
      <c r="C52" s="52" t="s">
        <v>55</v>
      </c>
      <c r="D52" s="43"/>
      <c r="E52" s="43"/>
      <c r="F52" s="43"/>
      <c r="G52" s="14"/>
      <c r="H52" s="43"/>
      <c r="I52" s="43"/>
      <c r="J52" s="14"/>
      <c r="K52" s="14"/>
    </row>
    <row r="53" spans="1:11" ht="12.75">
      <c r="A53" s="3"/>
      <c r="B53" s="52"/>
      <c r="C53" s="52" t="s">
        <v>56</v>
      </c>
      <c r="D53" s="43">
        <v>2378</v>
      </c>
      <c r="E53" s="43">
        <f>79846.01+1123.19</f>
        <v>80969.2</v>
      </c>
      <c r="F53" s="43">
        <f>2377.82+338.92</f>
        <v>2716.7400000000002</v>
      </c>
      <c r="G53" s="14">
        <f>F53/E53</f>
        <v>0.03355275833279815</v>
      </c>
      <c r="H53" s="43">
        <f>95502.01+1011.47</f>
        <v>96513.48</v>
      </c>
      <c r="I53" s="43">
        <f>2377.82+338.92</f>
        <v>2716.7400000000002</v>
      </c>
      <c r="J53" s="15">
        <f>I53/H53</f>
        <v>0.02814881403095195</v>
      </c>
      <c r="K53" s="15">
        <f>I53*100%/I66</f>
        <v>0.0010048716861702806</v>
      </c>
    </row>
    <row r="54" spans="1:11" ht="12.75">
      <c r="A54" s="1"/>
      <c r="B54" s="1"/>
      <c r="C54" s="1"/>
      <c r="D54" s="39"/>
      <c r="E54" s="39"/>
      <c r="F54" s="39"/>
      <c r="G54" s="16"/>
      <c r="H54" s="39"/>
      <c r="I54" s="39"/>
      <c r="J54" s="16"/>
      <c r="K54" s="16"/>
    </row>
    <row r="55" spans="1:11" ht="12.75">
      <c r="A55" s="2" t="s">
        <v>80</v>
      </c>
      <c r="B55" s="2" t="s">
        <v>39</v>
      </c>
      <c r="C55" s="2" t="s">
        <v>16</v>
      </c>
      <c r="D55" s="43">
        <v>7881</v>
      </c>
      <c r="E55" s="43">
        <v>3932922.63</v>
      </c>
      <c r="F55" s="43">
        <v>6686.6</v>
      </c>
      <c r="G55" s="14">
        <f>F55/E55</f>
        <v>0.0017001605749869533</v>
      </c>
      <c r="H55" s="43">
        <v>7647283.94</v>
      </c>
      <c r="I55" s="43">
        <v>12245.22</v>
      </c>
      <c r="J55" s="14">
        <f>I55/H55</f>
        <v>0.0016012508618844352</v>
      </c>
      <c r="K55" s="14">
        <f>I55*100%/I66</f>
        <v>0.00452927952948241</v>
      </c>
    </row>
    <row r="56" spans="1:11" ht="12.75">
      <c r="A56" s="3"/>
      <c r="B56" s="3"/>
      <c r="C56" s="3" t="s">
        <v>84</v>
      </c>
      <c r="D56" s="44"/>
      <c r="E56" s="44"/>
      <c r="F56" s="44"/>
      <c r="G56" s="15"/>
      <c r="H56" s="44"/>
      <c r="I56" s="44"/>
      <c r="J56" s="15"/>
      <c r="K56" s="15"/>
    </row>
    <row r="57" spans="1:11" ht="12.75">
      <c r="A57" s="1" t="s">
        <v>81</v>
      </c>
      <c r="B57" s="2" t="s">
        <v>28</v>
      </c>
      <c r="C57" s="12" t="s">
        <v>17</v>
      </c>
      <c r="D57" s="43">
        <v>1043</v>
      </c>
      <c r="E57" s="43">
        <v>912344.72</v>
      </c>
      <c r="F57" s="43">
        <v>2607.58</v>
      </c>
      <c r="G57" s="14">
        <f>F57/E57</f>
        <v>0.002858108281702995</v>
      </c>
      <c r="H57" s="43">
        <v>713471.12</v>
      </c>
      <c r="I57" s="43">
        <v>1723.93</v>
      </c>
      <c r="J57" s="14">
        <f>I57/H57</f>
        <v>0.0024162575774615796</v>
      </c>
      <c r="K57" s="14">
        <f>I57*100%/I66</f>
        <v>0.0006376496999858403</v>
      </c>
    </row>
    <row r="58" spans="1:11" ht="12.75">
      <c r="A58" s="2"/>
      <c r="B58" s="2"/>
      <c r="C58" s="12" t="s">
        <v>19</v>
      </c>
      <c r="D58" s="43"/>
      <c r="E58" s="43"/>
      <c r="F58" s="43"/>
      <c r="G58" s="14"/>
      <c r="H58" s="43"/>
      <c r="I58" s="43"/>
      <c r="J58" s="14"/>
      <c r="K58" s="14"/>
    </row>
    <row r="59" spans="1:11" ht="12.75">
      <c r="A59" s="2"/>
      <c r="B59" s="2"/>
      <c r="C59" s="12" t="s">
        <v>18</v>
      </c>
      <c r="D59" s="43"/>
      <c r="E59" s="43"/>
      <c r="F59" s="43"/>
      <c r="G59" s="14"/>
      <c r="H59" s="43"/>
      <c r="I59" s="43"/>
      <c r="J59" s="14"/>
      <c r="K59" s="14"/>
    </row>
    <row r="60" spans="1:11" ht="12.75">
      <c r="A60" s="3"/>
      <c r="B60" s="3"/>
      <c r="C60" s="13" t="s">
        <v>20</v>
      </c>
      <c r="D60" s="44"/>
      <c r="E60" s="44"/>
      <c r="F60" s="44"/>
      <c r="G60" s="15"/>
      <c r="H60" s="44"/>
      <c r="I60" s="44"/>
      <c r="J60" s="15"/>
      <c r="K60" s="15"/>
    </row>
    <row r="61" spans="1:11" ht="12.75">
      <c r="A61" s="1" t="s">
        <v>82</v>
      </c>
      <c r="B61" s="2" t="s">
        <v>29</v>
      </c>
      <c r="C61" s="2" t="s">
        <v>21</v>
      </c>
      <c r="D61" s="43">
        <v>0</v>
      </c>
      <c r="E61" s="43">
        <v>1498764.26</v>
      </c>
      <c r="F61" s="43">
        <v>0</v>
      </c>
      <c r="G61" s="14">
        <f>F61/E61</f>
        <v>0</v>
      </c>
      <c r="H61" s="43">
        <v>2146520.12</v>
      </c>
      <c r="I61" s="43">
        <v>0</v>
      </c>
      <c r="J61" s="14">
        <f>I61/H61</f>
        <v>0</v>
      </c>
      <c r="K61" s="14">
        <f>I61*100%/I66</f>
        <v>0</v>
      </c>
    </row>
    <row r="62" spans="1:11" ht="12.75">
      <c r="A62" s="2"/>
      <c r="B62" s="2"/>
      <c r="C62" s="2" t="s">
        <v>22</v>
      </c>
      <c r="D62" s="43"/>
      <c r="E62" s="43"/>
      <c r="F62" s="43"/>
      <c r="G62" s="14"/>
      <c r="H62" s="43"/>
      <c r="I62" s="43"/>
      <c r="J62" s="14"/>
      <c r="K62" s="14"/>
    </row>
    <row r="63" spans="1:11" ht="12.75">
      <c r="A63" s="3"/>
      <c r="B63" s="3"/>
      <c r="C63" s="3" t="s">
        <v>23</v>
      </c>
      <c r="D63" s="44"/>
      <c r="E63" s="44"/>
      <c r="F63" s="44"/>
      <c r="G63" s="15"/>
      <c r="H63" s="44"/>
      <c r="I63" s="44"/>
      <c r="J63" s="15"/>
      <c r="K63" s="15"/>
    </row>
    <row r="64" spans="1:11" ht="12.75">
      <c r="A64" s="2" t="s">
        <v>83</v>
      </c>
      <c r="B64" s="2"/>
      <c r="C64" s="71" t="s">
        <v>85</v>
      </c>
      <c r="D64" s="43"/>
      <c r="E64" s="43"/>
      <c r="F64" s="43"/>
      <c r="G64" s="14"/>
      <c r="H64" s="43"/>
      <c r="I64" s="43"/>
      <c r="J64" s="63"/>
      <c r="K64" s="14"/>
    </row>
    <row r="65" spans="1:11" ht="12.75">
      <c r="A65" s="2"/>
      <c r="B65" s="2"/>
      <c r="C65" s="71" t="s">
        <v>86</v>
      </c>
      <c r="D65" s="43"/>
      <c r="E65" s="43"/>
      <c r="F65" s="43">
        <f>265999.87+227348+40369</f>
        <v>533716.87</v>
      </c>
      <c r="G65" s="14"/>
      <c r="H65" s="41"/>
      <c r="I65" s="41">
        <f>358552.49+252725+96793</f>
        <v>708070.49</v>
      </c>
      <c r="J65" s="77"/>
      <c r="K65" s="14">
        <f>I65*100%/I66</f>
        <v>0.261902127996686</v>
      </c>
    </row>
    <row r="66" spans="1:13" ht="12.75">
      <c r="A66" s="1"/>
      <c r="B66" s="1"/>
      <c r="C66" s="1" t="s">
        <v>57</v>
      </c>
      <c r="D66" s="39">
        <f>D61+D57+D55+D53+D50+D47+D34+D33+D30+D28+D26+D24+D23+D19+D17+D16+D14+D11</f>
        <v>1391062</v>
      </c>
      <c r="E66" s="39">
        <f>E61+E57+E55+E53+E50+E47+E34+E33+E30+E28+E26+E24+E23+E19+E17+E16+E14+E11</f>
        <v>17469748.939999998</v>
      </c>
      <c r="F66" s="39">
        <f>F11+F14+F16+F17+F19+F23+F24+F26+F28+F30+F33+F34+F45+F47+F50+F53+F55+F57+F61+F65</f>
        <v>2548152.56</v>
      </c>
      <c r="G66" s="16">
        <f>F66/E66</f>
        <v>0.1458608574600386</v>
      </c>
      <c r="H66" s="39">
        <f>H11+H14+H16+H17+H19+H23+H24+H28+H30+H33+H34+H45+H47+H50+H53+H55+H57+H61</f>
        <v>23978467.070000004</v>
      </c>
      <c r="I66" s="39">
        <f>I11+I14+I16+I17+I19+I23+I24+I28+I30+I33+I34+I45+I47+I50+I53+I55+I57+I61+I65</f>
        <v>2703569.0599999996</v>
      </c>
      <c r="J66" s="16">
        <f>I66/H66</f>
        <v>0.11274987062798919</v>
      </c>
      <c r="K66" s="16">
        <f>K11+K14+K16+K17+K19+K23+K24+K28+K30+K33+K34+K45+K47+K50+K53+K55+K57+K61+K65</f>
        <v>1</v>
      </c>
      <c r="M66" s="36"/>
    </row>
    <row r="67" spans="1:11" ht="12.75">
      <c r="A67" s="3"/>
      <c r="B67" s="3"/>
      <c r="C67" s="3"/>
      <c r="D67" s="44"/>
      <c r="E67" s="44"/>
      <c r="F67" s="44"/>
      <c r="G67" s="15"/>
      <c r="H67" s="44"/>
      <c r="I67" s="44"/>
      <c r="J67" s="15"/>
      <c r="K67" s="15"/>
    </row>
    <row r="68" spans="1:11" ht="12.75">
      <c r="A68" s="3" t="s">
        <v>97</v>
      </c>
      <c r="B68" s="78" t="s">
        <v>59</v>
      </c>
      <c r="C68" s="78"/>
      <c r="D68" s="44">
        <v>123892</v>
      </c>
      <c r="E68" s="44"/>
      <c r="F68" s="44">
        <v>167440.23</v>
      </c>
      <c r="G68" s="3"/>
      <c r="H68" s="44"/>
      <c r="I68" s="44">
        <v>153578.63</v>
      </c>
      <c r="J68" s="3"/>
      <c r="K68" s="67"/>
    </row>
    <row r="69" spans="1:11" ht="12.75">
      <c r="A69" s="10" t="s">
        <v>98</v>
      </c>
      <c r="B69" s="79" t="s">
        <v>60</v>
      </c>
      <c r="C69" s="79"/>
      <c r="D69" s="45">
        <v>157793.51</v>
      </c>
      <c r="E69" s="45"/>
      <c r="F69" s="45">
        <v>148791.38</v>
      </c>
      <c r="G69" s="10"/>
      <c r="H69" s="45"/>
      <c r="I69" s="45">
        <v>106120.61</v>
      </c>
      <c r="J69" s="10"/>
      <c r="K69" s="68"/>
    </row>
    <row r="70" spans="1:11" ht="12.75">
      <c r="A70" s="1"/>
      <c r="B70" s="58"/>
      <c r="C70" s="65"/>
      <c r="D70" s="27"/>
      <c r="E70" s="39"/>
      <c r="F70" s="39"/>
      <c r="G70" s="1"/>
      <c r="H70" s="39"/>
      <c r="I70" s="39"/>
      <c r="J70" s="1"/>
      <c r="K70" s="66"/>
    </row>
    <row r="71" spans="1:11" ht="12.75">
      <c r="A71" s="2"/>
      <c r="B71" s="18"/>
      <c r="C71" s="17" t="s">
        <v>58</v>
      </c>
      <c r="D71" s="43">
        <f>D66+D68+D69</f>
        <v>1672747.51</v>
      </c>
      <c r="E71" s="43"/>
      <c r="F71" s="43">
        <f>F66+F68+F69</f>
        <v>2864384.17</v>
      </c>
      <c r="G71" s="2"/>
      <c r="H71" s="43"/>
      <c r="I71" s="43">
        <f>I66+I68+I69</f>
        <v>2963268.2999999993</v>
      </c>
      <c r="J71" s="2"/>
      <c r="K71" s="66"/>
    </row>
    <row r="72" spans="1:11" ht="12.75">
      <c r="A72" s="3"/>
      <c r="B72" s="20"/>
      <c r="C72" s="56"/>
      <c r="D72" s="30"/>
      <c r="E72" s="57"/>
      <c r="F72" s="30"/>
      <c r="G72" s="3"/>
      <c r="H72" s="44"/>
      <c r="I72" s="44"/>
      <c r="J72" s="3"/>
      <c r="K72" s="67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&amp;C&amp;F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xxx</cp:lastModifiedBy>
  <cp:lastPrinted>2008-03-17T13:12:34Z</cp:lastPrinted>
  <dcterms:created xsi:type="dcterms:W3CDTF">2004-08-20T07:01:49Z</dcterms:created>
  <dcterms:modified xsi:type="dcterms:W3CDTF">2008-03-17T13:13:52Z</dcterms:modified>
  <cp:category/>
  <cp:version/>
  <cp:contentType/>
  <cp:contentStatus/>
</cp:coreProperties>
</file>