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activeTab="1"/>
  </bookViews>
  <sheets>
    <sheet name="Plan budżetu2004e" sheetId="1" r:id="rId1"/>
    <sheet name="Plan budżetu2007" sheetId="2" r:id="rId2"/>
  </sheets>
  <definedNames>
    <definedName name="_xlnm.Print_Area" localSheetId="1">'Plan budżetu2007'!$A:$IV</definedName>
  </definedNames>
  <calcPr fullCalcOnLoad="1"/>
</workbook>
</file>

<file path=xl/sharedStrings.xml><?xml version="1.0" encoding="utf-8"?>
<sst xmlns="http://schemas.openxmlformats.org/spreadsheetml/2006/main" count="552" uniqueCount="387">
  <si>
    <t>OPRACOWANY NA PODSTAWIE UCHWAŁY RADY MIEJSKIEJ W MIĘDZYZDROJACH NR XXII/206/2000 Z 21.07.2000 R.</t>
  </si>
  <si>
    <t>Dz.</t>
  </si>
  <si>
    <t xml:space="preserve">Rozdz. </t>
  </si>
  <si>
    <t>§</t>
  </si>
  <si>
    <t>Treść</t>
  </si>
  <si>
    <t>Plan na</t>
  </si>
  <si>
    <t xml:space="preserve"> Wykonanie</t>
  </si>
  <si>
    <t>Wskaźnik %</t>
  </si>
  <si>
    <t xml:space="preserve">                            GIMNAZJUM</t>
  </si>
  <si>
    <t>NAGRODY I WYDATKI OSOBOWE NIEZALICZONE DO PŁAC</t>
  </si>
  <si>
    <t xml:space="preserve">2 zasiłki  na zagospodarowanie 1.078,- x 2 m-ce =4400,- </t>
  </si>
  <si>
    <t>Zakup okularów ochronnych do pracy przy komputerach (4x250,-)=1000,-</t>
  </si>
  <si>
    <t>Zakup odzieży i środków bhp 10x300=3000(obsł.)+5x500(3wf,chem.fiz.)</t>
  </si>
  <si>
    <t>Fundusz zdrowotny n-li 0,3% planowanych płac =698.900,-x0,3%=</t>
  </si>
  <si>
    <t>Razem:</t>
  </si>
  <si>
    <t>WYNAGRODZENIA OSOBOWE PRACOWNIKÓW</t>
  </si>
  <si>
    <t>PŁACE  NAUCZYCIELI  09-57.646,74 /  23,72 et.=  śr.  2430,30/etat</t>
  </si>
  <si>
    <t>563godz x 4,16 x 12 m-cy = 28105 x 24,61 = 691.664,-</t>
  </si>
  <si>
    <t>Etat psychologa (20x4,16x 8m-cy) 666x24,61=16.390,-</t>
  </si>
  <si>
    <t xml:space="preserve">Fundusz nagród nauczycieli 708.400,00x0,8% =5667,00                           </t>
  </si>
  <si>
    <t>Awanse 692.000,00 x 0,2 % =1384,00</t>
  </si>
  <si>
    <t xml:space="preserve"> nagrody jubileuszowe (  1800,-+6800,-= 8600,- ) </t>
  </si>
  <si>
    <t>Urlopy zdrow.(3255,+3402,=6657,-x 7=53256,-)  48.000,00</t>
  </si>
  <si>
    <t>Razem:   772.050,00</t>
  </si>
  <si>
    <t>PŁACE ADMINISTRACJI I OBSŁUGI</t>
  </si>
  <si>
    <t>Płace administracji 3,5 et. za 09.02 r. = 8010,-x 12 m-cy = 96.200,00</t>
  </si>
  <si>
    <t xml:space="preserve">Płace obsługi 5,5 et.  za 09- 6930,-  x 12 m-cy = 83160,00 </t>
  </si>
  <si>
    <t xml:space="preserve">2 portierów = 2285,-x12 miesięcy  =  27.420,00 </t>
  </si>
  <si>
    <t>1 palacz sezonowy=  750,00x 8 miesięcy  = 6.000,00</t>
  </si>
  <si>
    <t>Fundusz nagród obsługi 3% x 212.800,00 = 6400,00</t>
  </si>
  <si>
    <t>Przeszeregowania 0,2% x 212.800,00 =430,00</t>
  </si>
  <si>
    <t>Nagrody  jubileuszowe  2900,-+1900,-= 4800,-</t>
  </si>
  <si>
    <t>Odprawy emerytalne 15225,-+16470,-=31.700,00</t>
  </si>
  <si>
    <t>Rezerwa na choroby 35 dni ( 1.470,- x 80% ) =1176,00</t>
  </si>
  <si>
    <t>Razem:    225.700,-</t>
  </si>
  <si>
    <t>Płace personelu kuchni 3 et. 4325x12=51.900,00</t>
  </si>
  <si>
    <t>Rezerwa na choroby ( 1681,60x80%) = 1350,00</t>
  </si>
  <si>
    <t>Przeszeregowania  51.900,-x 0,2% =100,00</t>
  </si>
  <si>
    <t>Fundusz nagród kuchni  51.900,-x 3% = 1557,00</t>
  </si>
  <si>
    <t>Nagroda jubileuszowa   1.380,90</t>
  </si>
  <si>
    <t>Razem:     56400,00</t>
  </si>
  <si>
    <t xml:space="preserve">Płace  ogółem: 1.054.150,- x wzrost płac 3 %=31.624,50      </t>
  </si>
  <si>
    <t>Ogółem:   1.085.300,00</t>
  </si>
  <si>
    <t>Rezerwa na odprawy emer. n-li (3255,-+3403,-)=6658,-x 3=20.000,-</t>
  </si>
  <si>
    <t>DODATKOWE WYNAGRODZENIE ROCZNE</t>
  </si>
  <si>
    <t xml:space="preserve">Wyk. płac n-li 2003r. 716250,-(-jubileusz 5740,-) x 8,5% =60.400,- </t>
  </si>
  <si>
    <t>Wyk.płac obsł.2003 r.-211500,-(-jubileusz 6500)x8,5%=17.500,-</t>
  </si>
  <si>
    <t>Wyk.płac kuchni 2003 r-52500,- x8,5%=4463,-</t>
  </si>
  <si>
    <t>Razem:      82.400,00</t>
  </si>
  <si>
    <t xml:space="preserve"> SKŁADKI NA "ZUS" - ZAKŁAD PRACY</t>
  </si>
  <si>
    <t>Pł. n-li-774.800,-+dwr-60.400,+zag.4.400 = 839.600 x 17,99%=151.100,-</t>
  </si>
  <si>
    <t>Płace obsł.226.200+dwr-17500=243.700x17,99%  =43.900,00</t>
  </si>
  <si>
    <t>Płace kuchni-58100+dwr-4500= 62.600 x 17,99% = 11.300,00</t>
  </si>
  <si>
    <t>Razem:      206.300,00</t>
  </si>
  <si>
    <t xml:space="preserve"> SKŁADKI  NA  FUNDUSZ PRACY</t>
  </si>
  <si>
    <t>nauczyciele jw  839.600,-x 2,45% = 20.600,00</t>
  </si>
  <si>
    <t>obsługa j.w. 243.700,- x  2,45%=  6.000,00</t>
  </si>
  <si>
    <t xml:space="preserve">kuchnia jw 62.600,- x 2,45% = 1500,00          </t>
  </si>
  <si>
    <t>Razem:  28100,00</t>
  </si>
  <si>
    <t>ZAKUPY MATERIAŁÓW I WYPOSAŻENIA</t>
  </si>
  <si>
    <t>Zakup opału do bud. nr 2  20t x 750 =  15.000,-drewno-1000,-</t>
  </si>
  <si>
    <t>Zakup mat. biurowych, świadectw i dzienników 1000 x 10 =  10.000,00</t>
  </si>
  <si>
    <t>Zakup środków czystości 800 x 10 m-cy+500,-x2m-ce = 9000,00</t>
  </si>
  <si>
    <t>Materiały do bieżących napraw i awarii 1000 x 10 =10000,-</t>
  </si>
  <si>
    <t>Stoliki, krzesła,regały  do  sali 25 - 5000,00</t>
  </si>
  <si>
    <t>Krzesła uczn. i stoliki  do sali nr 24 - 5000,-</t>
  </si>
  <si>
    <t>Wyposażenie apteczek 2x500,-</t>
  </si>
  <si>
    <t xml:space="preserve"> Wyposażenie  i  środki czystości  kuchni  - 1500,-</t>
  </si>
  <si>
    <t>Razem:  50000,00</t>
  </si>
  <si>
    <t xml:space="preserve">ZAKUPY ŻYWNOŚCI </t>
  </si>
  <si>
    <t>Wsad  do  kotła(105x20x10) 21.000 obiadów  x  3,70 = 77700,00</t>
  </si>
  <si>
    <t>POMOCE NAUKOWE, DYDAKTYCZNE I KSIĄŻKI</t>
  </si>
  <si>
    <t>Zakupy sprzętu sportowego</t>
  </si>
  <si>
    <t>Zakup 2 video  2.000,00</t>
  </si>
  <si>
    <t>Pomoce dydaktyczne   (  5.000,-)</t>
  </si>
  <si>
    <t>Książki,słowniki,leksykony do biblioteki oraz czasopisma do czytelni</t>
  </si>
  <si>
    <t>Licencje, oprogramowanie i literatura do pracowni  komputerowej</t>
  </si>
  <si>
    <t xml:space="preserve"> Razem:  5100,00</t>
  </si>
  <si>
    <t>ZAKUPY  ENERGII</t>
  </si>
  <si>
    <t>Energia, gaz opałowy, woda  kuchni  1.500,-</t>
  </si>
  <si>
    <t>Opłaty za energię  3.500 x  6 =21000,-</t>
  </si>
  <si>
    <t>Opłaty  za gaz 7 x 3600 + 5 x 2000 =35200,-</t>
  </si>
  <si>
    <t>Opłaty za wodę  500 x 12 =6000,-</t>
  </si>
  <si>
    <t>Zakup paliwa do kosiarki</t>
  </si>
  <si>
    <t>Razem:  64000,00</t>
  </si>
  <si>
    <t>ZAKUPY USŁUG  REMONTOWYCH</t>
  </si>
  <si>
    <t>Remont toalet uczniowskich  20.000,00</t>
  </si>
  <si>
    <t>Remont  sali nr  20 -  15.000,00</t>
  </si>
  <si>
    <t>Wymiana ogrodzenia budynku przy ul. Kolejowej 33  =  50.000,00</t>
  </si>
  <si>
    <t>Wym. instalacji elektr., rozdziel, tablic i zabezpiecz. bud. nr I=20.000,-</t>
  </si>
  <si>
    <t>Wykonanie dokumentacji i  wentylacji w kuchni   =  20.000,00</t>
  </si>
  <si>
    <t>Wymiana okien - klatka schodowa w bud. nr I  = 8.000,00</t>
  </si>
  <si>
    <t>Wyk.zabezpieczeń pęknięć od frontu budynku - klamry</t>
  </si>
  <si>
    <t>Malowanie sali gimnastycznej  =  25.000,00</t>
  </si>
  <si>
    <t>Wymiana instalacji elektrycznej zaplecza kuchennego  ( 10.000,00)</t>
  </si>
  <si>
    <t>Wymiana okien i przebudowa otworów okiennych w sali gim.=50.000,00</t>
  </si>
  <si>
    <t>Remont sal 16 i 9 z wymianą okien  = 35.000,- x 2= 70000,-</t>
  </si>
  <si>
    <t>Wymiana drzwi wejściowych od strony boiska  - 15.000,-</t>
  </si>
  <si>
    <t>Odgrzybianie i malowanie szatni  - 50.000,-</t>
  </si>
  <si>
    <t>Wykonanie ekspertyzy obciążenia stropów  - 100.000,-</t>
  </si>
  <si>
    <t>Malowanie klatki schodowej i korytarzy  =22000,-</t>
  </si>
  <si>
    <t>Razem:  490.000,-</t>
  </si>
  <si>
    <t>ZAKUPY POZOSTAŁYCH USŁUG</t>
  </si>
  <si>
    <t>Awarie,naprawy,nadzory,przeglądy instalacji i sprzętu</t>
  </si>
  <si>
    <t>Opłata za wywóz nieczystości   400 x 10 miesięcy  =  4000,00</t>
  </si>
  <si>
    <t>Opłata za telefony i abonamenty  1250 x 12 miesięcy =15000,00</t>
  </si>
  <si>
    <t>Prowizje i opłaty bankowe 400,-x10 m-cy +500,-x2 m-ce</t>
  </si>
  <si>
    <t>Szkolenia nauczycieli i pracowników administracji</t>
  </si>
  <si>
    <t>Imprezy dla dzieci ( wyjazdy na zawody, konkursy itp. )</t>
  </si>
  <si>
    <t>Prenumeraty czasopism  i przepisów</t>
  </si>
  <si>
    <t>Pozostałe koszty - monitoring pracowni i korytarzy -inne  wyd.</t>
  </si>
  <si>
    <t>Wydatki na imprezy,zawody i pozostałą działalność "Gimsportu"</t>
  </si>
  <si>
    <t>Abonamenty na licencje programów biurowych (4x500,-)</t>
  </si>
  <si>
    <t xml:space="preserve">Obsługa  prawna      </t>
  </si>
  <si>
    <t xml:space="preserve"> Razem:  70000,00</t>
  </si>
  <si>
    <t>PODRÓŻE SŁUŻBOWE KRAJOWE</t>
  </si>
  <si>
    <t>Przejaz. służbowe na kursy, szkolenia. konferencje i zakupy ( 7000,-)</t>
  </si>
  <si>
    <t>RÓŻNE  OPŁATY I SKŁADKI</t>
  </si>
  <si>
    <t>Ubezpieczenie pracowni komputerowej i budynków</t>
  </si>
  <si>
    <t>ODPISY NA FUNDUSZ ŚWIADCZEŃ SOCJALNYCH</t>
  </si>
  <si>
    <t>Plan płac n-li 2004 r.774.800,-/1,230164=62983,- x  8% =50.400,-</t>
  </si>
  <si>
    <t xml:space="preserve">13 osób obsługi ( 676,48 x 13 os.) = 8800,- </t>
  </si>
  <si>
    <t xml:space="preserve">3  osoby  personelu kuchni ( 676,48 x 3)  = 2029,- </t>
  </si>
  <si>
    <t>8 emerytów obsługi ( 112,75 x  8 os.) = 902,00</t>
  </si>
  <si>
    <t xml:space="preserve"> Razem:  62200,00</t>
  </si>
  <si>
    <t>WYDATKI INWESTYCYJNE JEDNOSTEK BUDŻETOWYCH</t>
  </si>
  <si>
    <t>Adaptacja klasy i wyposażenie pracowni komputerowej Nr II -30.000,-</t>
  </si>
  <si>
    <t>Dokumentacja kosztorysowa na przebudowę klatki schodowej = 4.000,00</t>
  </si>
  <si>
    <t>Urządzenia do monitorowania boiska małego  - 8.000,-</t>
  </si>
  <si>
    <t>Urządzenia do monitorowania boiska dużego  - 9.000,-</t>
  </si>
  <si>
    <t>Zakup wyparzacza do kuchni  - 7000,-</t>
  </si>
  <si>
    <t>Zakup kserokopiarki do sekretariatu =5.000,-</t>
  </si>
  <si>
    <t>Zakup pracowni językowej =30.000,-</t>
  </si>
  <si>
    <t>Przeb. klatki schodowej i moderniz. sanitariatów w bud. nr II=150.000,-</t>
  </si>
  <si>
    <t xml:space="preserve"> Razem:   243.000,-</t>
  </si>
  <si>
    <t>80110  RAZEM  WYDATKI:</t>
  </si>
  <si>
    <t>DOKSZTAŁCANIE I DOSKONALENIE ZAWODOWE NAUCZYCIELI</t>
  </si>
  <si>
    <t>Doplaty do czesnego 3 studiujących nauczycieli   -2700,-</t>
  </si>
  <si>
    <t>Pozostałe usługi - przejazdy nauczycieli na zajęcia     5000,-</t>
  </si>
  <si>
    <t>Delegacje i przejazdy na zajęcia</t>
  </si>
  <si>
    <t>RAZEM:         80146</t>
  </si>
  <si>
    <t xml:space="preserve">                          RAZEM    GIMNAZJUM</t>
  </si>
  <si>
    <t xml:space="preserve">                    ŚWIETLICA  SZKOLNA</t>
  </si>
  <si>
    <t>Płace kierownika świetlicy i nauczyciela  09/2003-6265,-:295=21,21</t>
  </si>
  <si>
    <t>52godz. x 4,16 = 216 x 12 m-cy = 2596 x 21,21/godz. = 55.060,-</t>
  </si>
  <si>
    <t>Godziny ponadwymiarowe(19x4,16x12x21,56=20438,wych.40x12=480</t>
  </si>
  <si>
    <t>Fundusz nagród nauczycieli świetl. 76.100,00 x  0,8% = 608,80</t>
  </si>
  <si>
    <t>Rezerwa na chorobowe  35 dni x 112,5= 3937,5 x 80 % = 3150,-</t>
  </si>
  <si>
    <t>Opiekun stażu   161,70x12 = 1940,40</t>
  </si>
  <si>
    <t>Awanse 76700 x  02%  153,4</t>
  </si>
  <si>
    <t>Wzrost płac 3% x 79100,-=2.373,0)</t>
  </si>
  <si>
    <t>Razem:  81500,00</t>
  </si>
  <si>
    <t xml:space="preserve"> DODATKOWE WYNAGRODZENIE ROCZNE</t>
  </si>
  <si>
    <t>Wykonanie płac n-li za 2003 r.:56.600,00 x  8,5% = 4.811,00</t>
  </si>
  <si>
    <t>SKŁADKI NA  ZUS - ZAKŁAD PRACY</t>
  </si>
  <si>
    <t xml:space="preserve"> § 4010-84500, + § 4040 - 4.800 = 89.300,  x 17,99 % = 16.065,-</t>
  </si>
  <si>
    <t>SKŁADKI NA FUNDUSZ PRACY</t>
  </si>
  <si>
    <t xml:space="preserve"> j.w. 89.300  x 2,45 %  = 2.187,00</t>
  </si>
  <si>
    <t xml:space="preserve"> ODPISY NA FUNDUSZ ŚWIADCZEŃ SOCJALNYCH</t>
  </si>
  <si>
    <t>Planowane płace na 2003 r.-84.500,- :1,230164=68.690,-x  8% =5.495,00</t>
  </si>
  <si>
    <t>85401 RAZEM WYDATKI:</t>
  </si>
  <si>
    <t xml:space="preserve">                    KOLONIE  LETNIE</t>
  </si>
  <si>
    <t>Płace  personelu  kolonii</t>
  </si>
  <si>
    <t>Skladki ZUS  personelu  kolonii</t>
  </si>
  <si>
    <t>Skłaki FP personelu kuchni</t>
  </si>
  <si>
    <t>Zużycie  materiałów, wyposażenia i środków czystości</t>
  </si>
  <si>
    <t>Zużycie  żywności - wsad  do  kotła</t>
  </si>
  <si>
    <t>Energia elektryczna, gaz opałowy i woda kolonii</t>
  </si>
  <si>
    <t>Opłaty za wywóz nieczystości i prowizje</t>
  </si>
  <si>
    <t>85412 RAZEM WYDATKI:</t>
  </si>
  <si>
    <t>Dokształcanie i doskonalenie zawodowe n-li świetlicy -czesne</t>
  </si>
  <si>
    <t>RAZEM DZIAŁ 801 , 854  WYDATKI:</t>
  </si>
  <si>
    <t>DOCHODY JEDNOSTKI:</t>
  </si>
  <si>
    <t>075</t>
  </si>
  <si>
    <t>Wynajem ściany budynku pod reklamy  -400,00</t>
  </si>
  <si>
    <t>Wynajem sali gimnastycznej   2600,00</t>
  </si>
  <si>
    <t>Wynajem pomieszczenia na sklep (200x10)   2000,00</t>
  </si>
  <si>
    <t xml:space="preserve">Wynajem terenu pod garaże ( 10 garaży x 50 zł x 12 m-cy) =6000,- </t>
  </si>
  <si>
    <t>083</t>
  </si>
  <si>
    <t>Cena obiadu= koszty 2004(155400/21000ob.)=7,4</t>
  </si>
  <si>
    <t>80 ob.uczniów x20 dni x 10 m-cy=16000 x 3,70=   59.200,00</t>
  </si>
  <si>
    <t>25 ob.prac.i podop.x20dnix10m-cy=5000 x7,40= 37.000,00</t>
  </si>
  <si>
    <t>Wpływy  z  usług  - sprzedaż  miejsc  noclegowych</t>
  </si>
  <si>
    <t>092</t>
  </si>
  <si>
    <t>Kapitalizacja odsetek od środków na rachunkach bankowych</t>
  </si>
  <si>
    <t>097</t>
  </si>
  <si>
    <t>Wyn. płatnika z tyt.wykon.zadań określonych przep. prawa,darowizny</t>
  </si>
  <si>
    <t>RAZEM DZIAŁ 801,854  DOCHODY:</t>
  </si>
  <si>
    <t>ZADANIE  INWESTYCYJNE</t>
  </si>
  <si>
    <t>PLANOWANY  WYDATEK</t>
  </si>
  <si>
    <t>PLAN  JEDNOSTKOWY  BUDŻETU</t>
  </si>
  <si>
    <t>WYCIĄG  Z  PROJEKTU  BUDŻETU  GIMNAZJUM  NR  1  W  MIĘDZYZDROJACH  NA 2004 r.</t>
  </si>
  <si>
    <t>URZĄD  MIEJSKI MIĘDZYZDROJE</t>
  </si>
  <si>
    <t>GIMNAZJUM NR 1 W MIĘDZYZDROJACH  NA 2005 ROK</t>
  </si>
  <si>
    <t xml:space="preserve"> ZARZĄDZENIA  NR 5/FIN/05 Z 07.01.2005,WSKAŹNIKI Z DNIA  09.09.2004.R.</t>
  </si>
  <si>
    <t>ILOŚĆ  UCZNIÓW                                 ROK  2003  - 297</t>
  </si>
  <si>
    <t>ZATRUDNIENIE    OGÓŁEM                 ROK   2003   42,4 et</t>
  </si>
  <si>
    <t>W  TYM  ETATY  PEDAGOGICZNE      ROK  2003    25,7</t>
  </si>
  <si>
    <t xml:space="preserve">       PLAN  JEDNOSTKOWY  BUDŻETU</t>
  </si>
  <si>
    <t xml:space="preserve"> WPŁATY  NA  PFRON</t>
  </si>
  <si>
    <t>Prenumeraty przepisów i czasopism</t>
  </si>
  <si>
    <t>ZAKUPY INWESTYCYJNE JEDNOSTEK BUDŻETOWYCH</t>
  </si>
  <si>
    <t xml:space="preserve">                       RAZEM:         80146</t>
  </si>
  <si>
    <t>ODPISY NA ZAKŁADOWY FUNDUSZ SOCJALNY EMERYTÓW</t>
  </si>
  <si>
    <t xml:space="preserve">                       RAZEM:         80195</t>
  </si>
  <si>
    <t>DOSKONALENIE ZAWODOWE NAUCZYCIELI ŚWIETLICY</t>
  </si>
  <si>
    <t>85446   RAZEM WYDATKI:</t>
  </si>
  <si>
    <t>ODPISY NA Zakł.Fund.Św.Socjalnych EMERYTÓW ŚWIETLICY</t>
  </si>
  <si>
    <t>85495   RAZEM WYDATKI:</t>
  </si>
  <si>
    <t>RAZEM DZIAŁ  854  WYDATKI:</t>
  </si>
  <si>
    <t>069</t>
  </si>
  <si>
    <t>Opłaty administracyjne</t>
  </si>
  <si>
    <t xml:space="preserve">Wpływy za zużyte media </t>
  </si>
  <si>
    <t>Wynajem budynków na organizację kolonii letnich</t>
  </si>
  <si>
    <t>Wpływy za zużyte media na kolonii</t>
  </si>
  <si>
    <t>URZĄD  MIEJSKI</t>
  </si>
  <si>
    <t>MIĘDZYZDROJE</t>
  </si>
  <si>
    <t xml:space="preserve"> </t>
  </si>
  <si>
    <t>WSKAŹNIKI</t>
  </si>
  <si>
    <t>PROJEKT BUDŻETU GIMNAZJUM NR 1 MIĘDZYZDROJE</t>
  </si>
  <si>
    <t>WYNAGRODZENIA  BEZOSOBOWE</t>
  </si>
  <si>
    <t>Opłaty za wywóz nieczystości, pranie pościeli</t>
  </si>
  <si>
    <t xml:space="preserve"> PFRON śr.pł.09.05-2318,53x0,40,65x 2%x(śr.zatr.)45,5/100= 8576,59</t>
  </si>
  <si>
    <t>RAZEM WYNAGRODZENIA:</t>
  </si>
  <si>
    <t xml:space="preserve">                                                                                                              </t>
  </si>
  <si>
    <t xml:space="preserve"> ZAKUP MAT.PAP. DO DRUKAREK I KSEROKOPIAREK</t>
  </si>
  <si>
    <t xml:space="preserve"> SZKOLENIA PRACOWNIKÓW NIE BĘDĄCYCH CZŁ. KORPUSU SŁ.C</t>
  </si>
  <si>
    <t xml:space="preserve"> USŁUGI TELEKOMUNIKACYJNE TELEFONII STACJONARNEJ</t>
  </si>
  <si>
    <t xml:space="preserve"> OPŁATY ZA USŁUGI INTERNETOWE</t>
  </si>
  <si>
    <t>STYPENDIA I INNE FORMY POMOCY DLA UCZNIÓW</t>
  </si>
  <si>
    <t>(Ustawa o Syst.Oświaty Dz.U.04.281.2781)</t>
  </si>
  <si>
    <t>ILOŚĆ  UCZNIÓW                                 ROK  2005  - 305</t>
  </si>
  <si>
    <t>ZATRUDNIENIE    OGÓŁEM                ROK   2005   40,4 et</t>
  </si>
  <si>
    <t>ZAKUP AKCESORIÓW KOMPUTEROWYCH,PROGRAMÓW, LICENCJI</t>
  </si>
  <si>
    <t>NA 2007 R</t>
  </si>
  <si>
    <t>BADANIA  OKRESOWE  PRACOWNIKÓW</t>
  </si>
  <si>
    <t>GIMNAZJUM  NR  1  W  MIĘDZYZDROJACH  NA  2007  ROK</t>
  </si>
  <si>
    <t>W  TYM  ETATY  PEDAGOGICZNE     ROK  2005   26,4</t>
  </si>
  <si>
    <t>Nagrody jubileuszowe(3 848,50 x 150%+2 749,34 x 75%=7 835,00)</t>
  </si>
  <si>
    <t xml:space="preserve">1 zasiłek  na zagospodarowanie 1 400,00 x 2 m-ce =2 800,00 </t>
  </si>
  <si>
    <t>Opiekun stażu 174,20 x 12 m-cy= 2 090,40</t>
  </si>
  <si>
    <t xml:space="preserve">Waloryzacja wynagrodzeń % (873 000,00) = </t>
  </si>
  <si>
    <t xml:space="preserve">2 etaty robotnik- portier = 2 512,88 x 12 miesięcy = 30 155,00 </t>
  </si>
  <si>
    <t>1/2 etatu rzemieślnik-konserwator = 768,75 x 12 miesięcy  = 9 225,00</t>
  </si>
  <si>
    <t>Fundusz nagród obsługi 3% x 222 400,00 = 6 672,00</t>
  </si>
  <si>
    <t>Przeszeregowania 0,2% x 222 400,00 = 444,80</t>
  </si>
  <si>
    <t xml:space="preserve">Nagroda  jubileuszowa (1 256,44 x 150%) = 1 885,00  </t>
  </si>
  <si>
    <t>Rezerwa na choroby sprzątaczek 33 dni (1 620,00 x 80%) =1 296,00</t>
  </si>
  <si>
    <t>PŁACE PERSONELU KUCHNI   1,75 et. kucharki 2 625,75 x 12 =31509,00</t>
  </si>
  <si>
    <t>0,75 etatu intendenta 1 495,50 x 12 = 17 946,00</t>
  </si>
  <si>
    <t>Rezerwa na choroby (1500,00 x 80%) = 1 200,00</t>
  </si>
  <si>
    <t>Przeszeregowania  49 455,00 x 0,2% = 100,00</t>
  </si>
  <si>
    <t>Fundusz nagród kuchni  49 455,00 x 3% = 1500,00</t>
  </si>
  <si>
    <t>Waloryzacja wynagrodzeń % (52 250,00) =</t>
  </si>
  <si>
    <t>Wyk. płac obsł. 2006 - 251 923,00 (-chor.1965,- jubil.7410,-)x8,5%=20 616,00</t>
  </si>
  <si>
    <t>Wyk. płac kuchni 2006 - 58 500,00 (-odprawa 9514,56) x 8,5%=4 972,50</t>
  </si>
  <si>
    <t xml:space="preserve">Razem:    52 250,00 </t>
  </si>
  <si>
    <t>Wynagrodzenia za adaptację pracowni komputerowej</t>
  </si>
  <si>
    <t>Wyposażenie  biur</t>
  </si>
  <si>
    <t>Wyposażenie i środki czystości kuchni</t>
  </si>
  <si>
    <t>Zakup mat. biurowych, świadectw i dzienników 1 200,00 x 10 =  12 000,00</t>
  </si>
  <si>
    <t>Zakup środków czystości 1 200,00 x 10 m-cy = 12 000,00</t>
  </si>
  <si>
    <t>Materiały do bieżących napraw i awarii 1 000,00 x 12 = 12 000,00</t>
  </si>
  <si>
    <t>Krzesła,regały  do  sali 25 - 5 000,00</t>
  </si>
  <si>
    <t>Wyposażenie apteczek 2 x 650,00</t>
  </si>
  <si>
    <t>Pomoce dydaktyczne (5 000,00)</t>
  </si>
  <si>
    <t>Książki, słowniki, leksykony do biblioteki oraz czasopisma do czytelni</t>
  </si>
  <si>
    <t>Razem:  11 000,00</t>
  </si>
  <si>
    <t>Energia, gaz opałowy, woda  kuchni  1 200,00</t>
  </si>
  <si>
    <t>Opłaty za energię  3 350,00 x  6 =20 100,00</t>
  </si>
  <si>
    <t>Opłaty za wodę  550,00 x 12 = 6 600,00</t>
  </si>
  <si>
    <t>Razem:  73 000,00</t>
  </si>
  <si>
    <t>Wyrów. nawierzchni podwórka przy garażach i schodów na boisko - 20 000,00</t>
  </si>
  <si>
    <t>Wykonanie ekspertyzy obciążenia stropów  - 5 000,00</t>
  </si>
  <si>
    <t>Wyprowadzenie  wentylacji bud.głównego ze strychu na dach - 20 000,00</t>
  </si>
  <si>
    <t>Wymiana instalacji elektrycznej zaplecza kuchennego - 10 000,00</t>
  </si>
  <si>
    <t>Malowanie sali gimnastycznej - 40 000,00</t>
  </si>
  <si>
    <t>Wymiana okien i przebudowa otworów okiennych w sali gim. - 35 000,00</t>
  </si>
  <si>
    <t>Wymiana ogrodzenia budynku przy ul. Kolejowej 29 i 33 - 50 000,00</t>
  </si>
  <si>
    <t>Razem:  464 000,00</t>
  </si>
  <si>
    <t>Opłaty za książeczki zdrowia, badania okresowe, wyniki badań</t>
  </si>
  <si>
    <t>Awarie, naprawy, nadzory, przeglądy instalacji i sprzętu</t>
  </si>
  <si>
    <t>Opłata za wywóz nieczystości   400,00 x 10 miesięcy  =  4 000,00</t>
  </si>
  <si>
    <t>Imprezy dla dzieci, zawody, organizacja jubileuszu 60 lecia oświaty</t>
  </si>
  <si>
    <t>Wydatki na imprezy, zawody i pozostałą działalność "Gimsportu"</t>
  </si>
  <si>
    <t>Zakup papieru do drukarek i ksero -2 500,00 zakup tonerów - 2 000,00</t>
  </si>
  <si>
    <t>Abonamenty na licencje programów biurowych (antywirus, złoty abonam)</t>
  </si>
  <si>
    <t>Kwota bazowa 1 795,80 x 110% x 26,6 et. = 52 545,00</t>
  </si>
  <si>
    <t>3 osoby  personelu kuchni 764,25 x 3  = 2 292,75</t>
  </si>
  <si>
    <t>Razem:  154 000,00</t>
  </si>
  <si>
    <t>Zakup rzutnika multimedialnego  - 5 000,00</t>
  </si>
  <si>
    <t>Zakup  patelni elektrycznej -  5 000,00</t>
  </si>
  <si>
    <t>Zakup pracowni językowej - 17 000,00</t>
  </si>
  <si>
    <t>Razem:  27 000,00</t>
  </si>
  <si>
    <t>Dopłaty do czesnego 2 studiujących nauczycieli  - 2 600,00</t>
  </si>
  <si>
    <t>Pozostałe usługi - szkolenia, promocje, publikacje - 3 600,00</t>
  </si>
  <si>
    <t>Delegacje i przejazdy na zajęcia - 2 500,00</t>
  </si>
  <si>
    <t>Płace prac. świetlicy 09/06 - 5 476,78 śr.godz. 19,65 śr./et. 2 738,39</t>
  </si>
  <si>
    <t>52 godz. x 4,16 = 216 x 12 m-cy = 2592 x 19,65/godz  = 50 932,00</t>
  </si>
  <si>
    <t>Godz. ponadwym. 15 x 4,16 x 12 = 749 x19,65 x 120% = 17 661,00</t>
  </si>
  <si>
    <t>Fundusz nagród nauczycieli świetl. 68 600,00 x 0,8% = 549,00</t>
  </si>
  <si>
    <t>Opiekun stażu   174,20 x 5 m-cy = 871,00</t>
  </si>
  <si>
    <t>Nagroda jubileuszowa 4188,09x 75% = 3 141,07</t>
  </si>
  <si>
    <t>Wzrost płac 0%</t>
  </si>
  <si>
    <t>Razem:  77 000,00</t>
  </si>
  <si>
    <t xml:space="preserve"> § 4010 - 70 300,00 + § 4040 - 4 800,00 = 75 100,00  x 17,99 % = 13 510,00</t>
  </si>
  <si>
    <t>J.w. 75 100,00 x 2,45 %  = 1 840,00</t>
  </si>
  <si>
    <t>Kwota bazowa 1 795,80 x 110% x 2 et. = 3 950,76</t>
  </si>
  <si>
    <t>Składki FP personelu kuchni</t>
  </si>
  <si>
    <t>Dokszt. i Doskon. Zaw. n-li świetlicy 1% pl.płac 74 800,00 - czesne = 740,00</t>
  </si>
  <si>
    <t>Z F Ś S emer. świetlicy w/g listy-1 009,22 x 12 x 5%= 570,18 = 605,00</t>
  </si>
  <si>
    <t>Wynajem ściany budynku na ekran reklamowy  - 400,00</t>
  </si>
  <si>
    <t>Wynajem sali gimnastycznej  - 3 600,00</t>
  </si>
  <si>
    <t>85 ob.uczniów x 20 dni x 10 m-cy = 17 000 x 3,70=  62 900,00</t>
  </si>
  <si>
    <t>Wyn. płatnika z tyt.wykon. zadań określonych przep. prawa, darowizny</t>
  </si>
  <si>
    <t>15 ob.prac. i podop. x 20dni x 10m-cy = 3 000 x 7,40 = 22 200,00</t>
  </si>
  <si>
    <t>Odsetki od nieterminowych  płatności  rachunków</t>
  </si>
  <si>
    <t>RAZEM DZIAŁ 801, 854  DOCHODY:</t>
  </si>
  <si>
    <t>Waloryzacja wynagrodzeń % (232 750,00) =</t>
  </si>
  <si>
    <r>
      <t>R</t>
    </r>
    <r>
      <rPr>
        <sz val="8"/>
        <rFont val="Times New Roman CE"/>
        <family val="1"/>
      </rPr>
      <t>azem: 27 000,00</t>
    </r>
  </si>
  <si>
    <t>Wym. naw. podwórka przy garażach i schodów na boisko-20 000,00</t>
  </si>
  <si>
    <t>Wymiana ogrodzenia budynku przy ul. Kolejowej 29 i 33  -  50 000,00</t>
  </si>
  <si>
    <t>Wym. instalacji elektr., rozdziel, tablic i zabezpiecz. bud. nr I - 20 000,-</t>
  </si>
  <si>
    <t>Wyprowadzenie wentylacji bud.gł. ze strychu na dach - 20 000,00</t>
  </si>
  <si>
    <t>Wymiana okien od strony garaży  22 szt. - 44 000,00</t>
  </si>
  <si>
    <t>Wyk.zabezpieczeń pęknięć 3 ściany budynku - klamry 5 000,00</t>
  </si>
  <si>
    <t>Malowanie sali gimnastycznej  -  40 000,00</t>
  </si>
  <si>
    <t>Elewacja z dociepleniem budynku głównego szkoły - 215 000,00</t>
  </si>
  <si>
    <t>Dokumentacja kosztorysowa na przebudowę klatki schodowej - 4 000,00</t>
  </si>
  <si>
    <t>Przeb. klatki schodowej  w bud. nr II - 150 000,00</t>
  </si>
  <si>
    <t>Zakup patelni elektrycznej  -5 000,00</t>
  </si>
  <si>
    <t>Zakup rzutnika multimedialnego - 5 000,00</t>
  </si>
  <si>
    <t xml:space="preserve"> Ogółem:   645 000,00</t>
  </si>
  <si>
    <t>Stypendia naukowe dla 60 uczniów i sportowe dla 15 r-m 75x112= 8400,00</t>
  </si>
  <si>
    <t>Odprawy emerytalne 4 os. (11 546,00+9547,00+8263,00+9692,00)=39048,00</t>
  </si>
  <si>
    <t xml:space="preserve">Wyk. płac n-li 2006 - 858 512,00 (-chor.8552,-jubil.5177,-) x 8,5% =71 806,00 </t>
  </si>
  <si>
    <t>Razem:      97 400,00</t>
  </si>
  <si>
    <t>Wsad  do  kotła (100x20x10) 20 000 obiadów  x  3,70 = 74 000,00</t>
  </si>
  <si>
    <t>Opłaty za gaz 7 x 3 100 + 5 x 1 700 =30 200,00 + bud.sali gimnast. 15 000,00</t>
  </si>
  <si>
    <t>Wym. instalacji elektr., rozdziel., tablic i zabezpiecz.bud.nr I -20 000,00</t>
  </si>
  <si>
    <t>Wymiana okien od strony garaż 22 szt. x 2 000,00 - 44 000,00</t>
  </si>
  <si>
    <t>Wyk.zabezpieczeń pęknięć - 3 ściany budynku - klamry - 5 000,00</t>
  </si>
  <si>
    <t>Opłaty za Neostradę i abonament Interszkola K2 - 2 000,00</t>
  </si>
  <si>
    <t>Opłaty abonamentów i rozmów telefonicznych 1 300,00 x 12 = 15 600,00</t>
  </si>
  <si>
    <t>Szkolenia administracji i nauczycieli  - 5 000,00</t>
  </si>
  <si>
    <t>Przejazdy służbowe na kursy, szkolenia, konferencje i zakupy - 8 000,00</t>
  </si>
  <si>
    <t>13 osób obsługi 764,25 x 13 os. = 9 935,00</t>
  </si>
  <si>
    <t>12 emerytów obsługi 127,38 x 12 os. = 1 528,560</t>
  </si>
  <si>
    <t>Razem:  66 245,00</t>
  </si>
  <si>
    <t>Z F Ś S emerytów n-li w/g listy: 32 511,62 x 12 x 5%=19 506,97- 19 500,00</t>
  </si>
  <si>
    <t>Rezerwa na chorobowe  33 dni x 139,60 = 4 606,90 x 80 % = 3 685,44</t>
  </si>
  <si>
    <t>Awanse 68 600,00 x  0,2%  = 137,20</t>
  </si>
  <si>
    <t>Wykonanie płac n-li za 2006r.: 56 200,00 x 8,5% -  4 777,00</t>
  </si>
  <si>
    <t>Wynajem pomieszczenia na sklep 164,00 x 10 - 1 600,00</t>
  </si>
  <si>
    <t>Wynajem terenu pod garaże 10 garaży x 45,00 x 12 m-cy) - 5 400,00</t>
  </si>
  <si>
    <t>Fundusz zdrowotny n-li - planowane płace =900.100,-x 0,3%-2700,30</t>
  </si>
  <si>
    <t>Płace administracji 3,75 et. za 09.06 r. = 9 272,98 x 12 m-cy = 111 275,79</t>
  </si>
  <si>
    <t>Płace obsługi 4,5 et. za 09.06r. - 5 989,65  x 12 m-cy = 71 875,80</t>
  </si>
  <si>
    <t>Razem:    233 300,00</t>
  </si>
  <si>
    <t xml:space="preserve">PŁACE  N-LI  09.06r. - 67 792,73: 26,61 et.=  śr.płaca n-la  2 547,64 </t>
  </si>
  <si>
    <t>575 godz. x 4,16=2 392 x 12 m-cy = 28 704 x 28,34 = 813 512,79</t>
  </si>
  <si>
    <t xml:space="preserve">Fundusz nagród nauczycieli 813 500,00 x 0,8% =6 508,00                           </t>
  </si>
  <si>
    <t>Awanse 813 500,00 x 0,2 % =1 627,00</t>
  </si>
  <si>
    <t>Razem:   873 300,00</t>
  </si>
  <si>
    <t>Pł. n-li - 826 500,00 + dwr -71 800,00 = 898 300,00 x 17,99%= 161 604,00</t>
  </si>
  <si>
    <t>Płace obsł. 231 400,00 + dwr -20 600,00 = 252 000,00 x 17,99%  = 45 334,80</t>
  </si>
  <si>
    <t>Płace kuchni - 51 050,00 + 5 000,00 = 56 050,00 x 17,99% = 10 083,00</t>
  </si>
  <si>
    <t>Razem:      217 000,00</t>
  </si>
  <si>
    <t>Nauczyciele jw  898 300,00 x 2,45% = 22 008,00</t>
  </si>
  <si>
    <t>Obsługa jw 252 000,00 x  2,45% =  6 174,00</t>
  </si>
  <si>
    <t xml:space="preserve">Kuchnia jw 56 050,00 x 2,45% = 1 373,23          </t>
  </si>
  <si>
    <t>Razem:  29 600,00</t>
  </si>
  <si>
    <t>Cena obiadu = koszty 2007 (147 450,00/20 000ob.) = 7,37</t>
  </si>
  <si>
    <t>Ubezpieczenia zawodników Gimsport ( 500,00)</t>
  </si>
  <si>
    <t>Ubezpieczenie pracowni komputerowej i budynków  (3.300,00)</t>
  </si>
  <si>
    <t>Na podstawie Uchw.XXXIV/337/05 z dnia 14.10.2005 r.</t>
  </si>
  <si>
    <t>09.2006.R</t>
  </si>
  <si>
    <t>Zakup odzieży i środków bhp 10x200=2000(obsł.)+5x200(3wf, chem., fiz.)</t>
  </si>
  <si>
    <t>Zakup okularów ochronnych do pracy przy komputerach (2x250,-)-500,00</t>
  </si>
  <si>
    <t>Wyposażenie, stroje sportowe Gimsportu (9.500,00)</t>
  </si>
  <si>
    <t>Prowizje i opłaty bankowe 300,00 x 10 m-cy + 500,00 x 2 m-ce</t>
  </si>
  <si>
    <t>Razem: 6.200,00</t>
  </si>
  <si>
    <t>Razem: 70.000,00</t>
  </si>
  <si>
    <t>Razem:  51 000,00</t>
  </si>
  <si>
    <t>Pisma FIN/1660/2006</t>
  </si>
  <si>
    <t>Na podstawie Zarządzenia Nr 5/FIN/07 z 08.01.2007</t>
  </si>
  <si>
    <t xml:space="preserve">Wykonanie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</si>
</sst>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);[Red]\(#,##0\)"/>
    <numFmt numFmtId="165" formatCode="#,##0.00_);[Red]\(#,##0.00\)"/>
    <numFmt numFmtId="166" formatCode="&quot; zł&quot;#,##0_);[Red]\(&quot; zł&quot;#,##0\)"/>
    <numFmt numFmtId="167" formatCode="&quot; zł&quot;#,##0.00_);[Red]\(&quot; zł&quot;#,##0.00\)"/>
  </numFmts>
  <fonts count="2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10"/>
      <name val="Times New Roman CE"/>
      <family val="0"/>
    </font>
    <font>
      <sz val="12"/>
      <name val="Arial CE"/>
      <family val="0"/>
    </font>
    <font>
      <sz val="11"/>
      <name val="Times New Roman CE"/>
      <family val="0"/>
    </font>
    <font>
      <sz val="8"/>
      <name val="Times New Roman CE"/>
      <family val="0"/>
    </font>
    <font>
      <sz val="12"/>
      <name val="MS Sans Serif"/>
      <family val="0"/>
    </font>
    <font>
      <b/>
      <sz val="12"/>
      <name val="Times New Roman CE"/>
      <family val="0"/>
    </font>
    <font>
      <b/>
      <sz val="18"/>
      <name val="MS Sans Serif"/>
      <family val="0"/>
    </font>
    <font>
      <sz val="12"/>
      <color indexed="10"/>
      <name val="Times New Roman CE"/>
      <family val="0"/>
    </font>
    <font>
      <b/>
      <sz val="12"/>
      <name val="Arial CE"/>
      <family val="0"/>
    </font>
    <font>
      <sz val="14"/>
      <name val="Times New Roman CE"/>
      <family val="0"/>
    </font>
    <font>
      <b/>
      <sz val="12"/>
      <name val="MS Sans Serif"/>
      <family val="0"/>
    </font>
    <font>
      <b/>
      <sz val="18"/>
      <name val="Arial CE"/>
      <family val="2"/>
    </font>
    <font>
      <b/>
      <sz val="13.5"/>
      <name val="Arial CE"/>
      <family val="2"/>
    </font>
    <font>
      <b/>
      <sz val="10"/>
      <name val="Times New Roman CE"/>
      <family val="1"/>
    </font>
    <font>
      <b/>
      <sz val="12"/>
      <color indexed="10"/>
      <name val="Times New Roman CE"/>
      <family val="1"/>
    </font>
    <font>
      <b/>
      <sz val="9"/>
      <name val="Times New Roman CE"/>
      <family val="1"/>
    </font>
    <font>
      <sz val="10"/>
      <color indexed="10"/>
      <name val="Times New Roman CE"/>
      <family val="1"/>
    </font>
    <font>
      <sz val="10"/>
      <color indexed="10"/>
      <name val="Arial CE"/>
      <family val="2"/>
    </font>
    <font>
      <sz val="9"/>
      <name val="Times New Roman CE"/>
      <family val="1"/>
    </font>
    <font>
      <b/>
      <sz val="11"/>
      <name val="Times New Roman CE"/>
      <family val="1"/>
    </font>
    <font>
      <b/>
      <sz val="18"/>
      <name val="Times New Roman CE"/>
      <family val="1"/>
    </font>
    <font>
      <b/>
      <sz val="13.5"/>
      <name val="Times New Roman CE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2" fontId="6" fillId="0" borderId="0" xfId="0" applyNumberFormat="1" applyFont="1" applyFill="1" applyBorder="1" applyAlignment="1" applyProtection="1">
      <alignment horizontal="right"/>
      <protection/>
    </xf>
    <xf numFmtId="4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4" fontId="6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4" fontId="8" fillId="0" borderId="0" xfId="0" applyNumberFormat="1" applyFont="1" applyFill="1" applyBorder="1" applyAlignment="1" applyProtection="1">
      <alignment horizontal="right"/>
      <protection/>
    </xf>
    <xf numFmtId="4" fontId="4" fillId="0" borderId="0" xfId="0" applyNumberFormat="1" applyFont="1" applyFill="1" applyBorder="1" applyAlignment="1" applyProtection="1">
      <alignment horizontal="right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4" fontId="4" fillId="0" borderId="0" xfId="0" applyNumberFormat="1" applyFont="1" applyFill="1" applyBorder="1" applyAlignment="1" applyProtection="1">
      <alignment horizontal="center"/>
      <protection/>
    </xf>
    <xf numFmtId="4" fontId="1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/>
      <protection/>
    </xf>
    <xf numFmtId="4" fontId="11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4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" fontId="9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4" fontId="1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4" fontId="4" fillId="0" borderId="0" xfId="0" applyNumberFormat="1" applyFont="1" applyFill="1" applyBorder="1" applyAlignment="1" applyProtection="1">
      <alignment horizontal="right"/>
      <protection/>
    </xf>
    <xf numFmtId="4" fontId="4" fillId="0" borderId="0" xfId="0" applyNumberFormat="1" applyFont="1" applyFill="1" applyBorder="1" applyAlignment="1" applyProtection="1">
      <alignment/>
      <protection/>
    </xf>
    <xf numFmtId="4" fontId="6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4" fontId="11" fillId="0" borderId="0" xfId="0" applyNumberFormat="1" applyFont="1" applyFill="1" applyBorder="1" applyAlignment="1" applyProtection="1">
      <alignment/>
      <protection/>
    </xf>
    <xf numFmtId="4" fontId="20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4" fontId="11" fillId="0" borderId="0" xfId="0" applyNumberFormat="1" applyFont="1" applyFill="1" applyBorder="1" applyAlignment="1" applyProtection="1">
      <alignment horizontal="right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17" fillId="0" borderId="0" xfId="0" applyNumberFormat="1" applyFont="1" applyFill="1" applyBorder="1" applyAlignment="1" applyProtection="1">
      <alignment horizontal="center"/>
      <protection/>
    </xf>
    <xf numFmtId="2" fontId="18" fillId="0" borderId="0" xfId="0" applyNumberFormat="1" applyFont="1" applyFill="1" applyBorder="1" applyAlignment="1" applyProtection="1">
      <alignment horizontal="center"/>
      <protection/>
    </xf>
    <xf numFmtId="2" fontId="7" fillId="0" borderId="0" xfId="0" applyNumberFormat="1" applyFont="1" applyFill="1" applyBorder="1" applyAlignment="1" applyProtection="1">
      <alignment horizontal="center"/>
      <protection/>
    </xf>
    <xf numFmtId="2" fontId="7" fillId="0" borderId="0" xfId="0" applyNumberFormat="1" applyFont="1" applyFill="1" applyBorder="1" applyAlignment="1" applyProtection="1">
      <alignment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5" fillId="0" borderId="0" xfId="0" applyNumberFormat="1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horizontal="right"/>
      <protection/>
    </xf>
    <xf numFmtId="2" fontId="12" fillId="0" borderId="0" xfId="0" applyNumberFormat="1" applyFont="1" applyFill="1" applyBorder="1" applyAlignment="1" applyProtection="1">
      <alignment horizontal="center"/>
      <protection/>
    </xf>
    <xf numFmtId="2" fontId="16" fillId="0" borderId="0" xfId="0" applyNumberFormat="1" applyFont="1" applyFill="1" applyBorder="1" applyAlignment="1" applyProtection="1">
      <alignment horizontal="center"/>
      <protection/>
    </xf>
    <xf numFmtId="2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 horizontal="center"/>
      <protection/>
    </xf>
    <xf numFmtId="4" fontId="19" fillId="0" borderId="0" xfId="0" applyNumberFormat="1" applyFont="1" applyFill="1" applyBorder="1" applyAlignment="1" applyProtection="1">
      <alignment/>
      <protection/>
    </xf>
    <xf numFmtId="4" fontId="21" fillId="0" borderId="0" xfId="0" applyNumberFormat="1" applyFont="1" applyFill="1" applyBorder="1" applyAlignment="1" applyProtection="1">
      <alignment/>
      <protection/>
    </xf>
    <xf numFmtId="4" fontId="6" fillId="0" borderId="0" xfId="0" applyNumberFormat="1" applyFont="1" applyFill="1" applyBorder="1" applyAlignment="1" applyProtection="1">
      <alignment horizontal="right"/>
      <protection/>
    </xf>
    <xf numFmtId="4" fontId="17" fillId="0" borderId="0" xfId="0" applyNumberFormat="1" applyFont="1" applyFill="1" applyBorder="1" applyAlignment="1" applyProtection="1">
      <alignment horizontal="center"/>
      <protection/>
    </xf>
    <xf numFmtId="4" fontId="18" fillId="0" borderId="0" xfId="0" applyNumberFormat="1" applyFont="1" applyFill="1" applyBorder="1" applyAlignment="1" applyProtection="1">
      <alignment horizontal="center"/>
      <protection/>
    </xf>
    <xf numFmtId="4" fontId="7" fillId="0" borderId="0" xfId="0" applyNumberFormat="1" applyFont="1" applyFill="1" applyBorder="1" applyAlignment="1" applyProtection="1">
      <alignment horizontal="center"/>
      <protection/>
    </xf>
    <xf numFmtId="4" fontId="7" fillId="0" borderId="0" xfId="0" applyNumberFormat="1" applyFont="1" applyFill="1" applyBorder="1" applyAlignment="1" applyProtection="1">
      <alignment/>
      <protection/>
    </xf>
    <xf numFmtId="4" fontId="19" fillId="0" borderId="0" xfId="0" applyNumberFormat="1" applyFont="1" applyFill="1" applyBorder="1" applyAlignment="1" applyProtection="1">
      <alignment horizontal="right"/>
      <protection/>
    </xf>
    <xf numFmtId="4" fontId="12" fillId="0" borderId="0" xfId="0" applyNumberFormat="1" applyFont="1" applyFill="1" applyBorder="1" applyAlignment="1" applyProtection="1">
      <alignment horizontal="center"/>
      <protection/>
    </xf>
    <xf numFmtId="4" fontId="16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/>
      <protection/>
    </xf>
    <xf numFmtId="4" fontId="22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4" fontId="14" fillId="0" borderId="0" xfId="0" applyNumberFormat="1" applyFont="1" applyFill="1" applyBorder="1" applyAlignment="1" applyProtection="1">
      <alignment/>
      <protection/>
    </xf>
    <xf numFmtId="2" fontId="1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35"/>
  <sheetViews>
    <sheetView workbookViewId="0" topLeftCell="D244">
      <selection activeCell="H267" sqref="H267"/>
    </sheetView>
  </sheetViews>
  <sheetFormatPr defaultColWidth="9.140625" defaultRowHeight="12.75"/>
  <cols>
    <col min="1" max="1" width="5.421875" style="20" customWidth="1"/>
    <col min="2" max="2" width="7.421875" style="20" customWidth="1"/>
    <col min="3" max="3" width="6.28125" style="20" bestFit="1" customWidth="1"/>
    <col min="4" max="4" width="56.57421875" style="5" customWidth="1"/>
    <col min="5" max="5" width="9.7109375" style="5" customWidth="1"/>
    <col min="6" max="6" width="13.28125" style="5" bestFit="1" customWidth="1"/>
    <col min="7" max="7" width="13.57421875" style="5" customWidth="1"/>
    <col min="8" max="8" width="13.7109375" style="5" customWidth="1"/>
    <col min="9" max="9" width="9.8515625" style="5" customWidth="1"/>
    <col min="10" max="16384" width="10.00390625" style="5" customWidth="1"/>
  </cols>
  <sheetData>
    <row r="1" spans="1:27" ht="29.25" customHeight="1">
      <c r="A1" s="93" t="s">
        <v>190</v>
      </c>
      <c r="B1" s="93"/>
      <c r="C1" s="93"/>
      <c r="D1" s="93"/>
      <c r="E1" s="93"/>
      <c r="F1" s="93"/>
      <c r="G1" s="93"/>
      <c r="H1" s="93"/>
      <c r="I1" s="93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25.5" customHeight="1">
      <c r="A2" s="94" t="s">
        <v>193</v>
      </c>
      <c r="B2" s="94"/>
      <c r="C2" s="94"/>
      <c r="D2" s="94"/>
      <c r="E2" s="94"/>
      <c r="F2" s="94"/>
      <c r="G2" s="94"/>
      <c r="H2" s="94"/>
      <c r="I2" s="94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4" spans="1:9" ht="15">
      <c r="A4" s="96" t="s">
        <v>0</v>
      </c>
      <c r="B4" s="96"/>
      <c r="C4" s="96"/>
      <c r="D4" s="96"/>
      <c r="E4" s="96"/>
      <c r="F4" s="96"/>
      <c r="G4" s="96"/>
      <c r="H4" s="96"/>
      <c r="I4" s="96"/>
    </row>
    <row r="5" spans="1:27" s="32" customFormat="1" ht="15" customHeight="1">
      <c r="A5" s="95" t="s">
        <v>194</v>
      </c>
      <c r="B5" s="95"/>
      <c r="C5" s="95"/>
      <c r="D5" s="95"/>
      <c r="E5" s="95"/>
      <c r="F5" s="95"/>
      <c r="G5" s="95"/>
      <c r="H5" s="95"/>
      <c r="I5" s="95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</row>
    <row r="6" s="20" customFormat="1" ht="15"/>
    <row r="7" spans="1:27" s="20" customFormat="1" ht="15" customHeight="1">
      <c r="A7" s="4" t="s">
        <v>1</v>
      </c>
      <c r="B7" s="4" t="s">
        <v>2</v>
      </c>
      <c r="C7" s="4" t="s">
        <v>3</v>
      </c>
      <c r="D7" s="4" t="s">
        <v>4</v>
      </c>
      <c r="E7" s="1"/>
      <c r="F7" s="4" t="s">
        <v>5</v>
      </c>
      <c r="G7" s="4" t="s">
        <v>6</v>
      </c>
      <c r="H7" s="4" t="s">
        <v>5</v>
      </c>
      <c r="I7" s="10" t="s">
        <v>7</v>
      </c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</row>
    <row r="8" spans="6:8" s="20" customFormat="1" ht="13.5" customHeight="1">
      <c r="F8" s="4">
        <v>2004</v>
      </c>
      <c r="G8" s="4">
        <v>2004</v>
      </c>
      <c r="H8" s="4">
        <v>2005</v>
      </c>
    </row>
    <row r="9" spans="1:4" ht="14.25" customHeight="1">
      <c r="A9" s="4">
        <v>801</v>
      </c>
      <c r="B9" s="4">
        <v>80110</v>
      </c>
      <c r="D9" s="23" t="s">
        <v>8</v>
      </c>
    </row>
    <row r="11" spans="4:9" ht="13.5" customHeight="1">
      <c r="D11" s="5" t="s">
        <v>195</v>
      </c>
      <c r="F11" s="5">
        <v>307</v>
      </c>
      <c r="G11" s="5">
        <v>305</v>
      </c>
      <c r="H11" s="5">
        <v>305</v>
      </c>
      <c r="I11" s="17">
        <f>(H11/G11)*100</f>
        <v>100</v>
      </c>
    </row>
    <row r="12" spans="4:9" ht="13.5" customHeight="1">
      <c r="D12" s="5" t="s">
        <v>196</v>
      </c>
      <c r="F12" s="5">
        <v>40.4</v>
      </c>
      <c r="G12" s="5">
        <v>40.4</v>
      </c>
      <c r="H12" s="5">
        <v>40.4</v>
      </c>
      <c r="I12" s="17">
        <f>(H12/G12)*100</f>
        <v>100</v>
      </c>
    </row>
    <row r="13" spans="4:9" ht="13.5" customHeight="1">
      <c r="D13" s="5" t="s">
        <v>197</v>
      </c>
      <c r="F13" s="5">
        <v>25.7</v>
      </c>
      <c r="G13" s="5">
        <v>26.4</v>
      </c>
      <c r="H13" s="5">
        <v>26.4</v>
      </c>
      <c r="I13" s="17">
        <f>(H13/G13)*100</f>
        <v>100</v>
      </c>
    </row>
    <row r="14" spans="1:27" ht="13.5" customHeight="1">
      <c r="A14" s="4"/>
      <c r="B14" s="4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2:9" ht="13.5" customHeight="1">
      <c r="B15" s="4"/>
      <c r="C15" s="4">
        <v>3020</v>
      </c>
      <c r="D15" s="6" t="s">
        <v>9</v>
      </c>
      <c r="E15" s="11"/>
      <c r="F15" s="3"/>
      <c r="G15" s="3"/>
      <c r="H15" s="3"/>
      <c r="I15" s="1"/>
    </row>
    <row r="16" spans="2:9" ht="13.5" customHeight="1">
      <c r="B16" s="4"/>
      <c r="C16" s="4"/>
      <c r="E16" s="6"/>
      <c r="F16" s="1"/>
      <c r="G16" s="1"/>
      <c r="H16" s="1"/>
      <c r="I16" s="1"/>
    </row>
    <row r="17" spans="2:9" ht="13.5" customHeight="1">
      <c r="B17" s="4"/>
      <c r="C17" s="4"/>
      <c r="D17" s="6" t="s">
        <v>10</v>
      </c>
      <c r="E17" s="11">
        <v>4400</v>
      </c>
      <c r="F17" s="14"/>
      <c r="G17" s="14"/>
      <c r="H17" s="3"/>
      <c r="I17" s="17"/>
    </row>
    <row r="18" spans="4:5" ht="15">
      <c r="D18" s="6" t="s">
        <v>11</v>
      </c>
      <c r="E18" s="11">
        <v>1000</v>
      </c>
    </row>
    <row r="19" spans="2:9" ht="13.5" customHeight="1">
      <c r="B19" s="4"/>
      <c r="C19" s="4"/>
      <c r="D19" s="6" t="s">
        <v>12</v>
      </c>
      <c r="E19" s="11">
        <v>5500</v>
      </c>
      <c r="F19" s="3">
        <v>9400</v>
      </c>
      <c r="G19" s="3">
        <v>9369.03</v>
      </c>
      <c r="H19" s="18">
        <f>E21</f>
        <v>13000</v>
      </c>
      <c r="I19" s="17">
        <f>(H19/G19)*100</f>
        <v>138.75502586713887</v>
      </c>
    </row>
    <row r="20" spans="2:9" ht="13.5" customHeight="1">
      <c r="B20" s="4"/>
      <c r="C20" s="4"/>
      <c r="D20" s="6" t="s">
        <v>13</v>
      </c>
      <c r="E20" s="11">
        <v>2100</v>
      </c>
      <c r="F20" s="3"/>
      <c r="G20" s="3"/>
      <c r="H20" s="3"/>
      <c r="I20" s="17"/>
    </row>
    <row r="21" spans="4:5" ht="15">
      <c r="D21" s="6" t="s">
        <v>14</v>
      </c>
      <c r="E21" s="11">
        <f>SUM(E17:E20)</f>
        <v>13000</v>
      </c>
    </row>
    <row r="23" spans="1:4" ht="13.5" customHeight="1">
      <c r="A23" s="4"/>
      <c r="B23" s="4"/>
      <c r="C23" s="4">
        <v>4010</v>
      </c>
      <c r="D23" s="6" t="s">
        <v>15</v>
      </c>
    </row>
    <row r="25" spans="1:27" ht="13.5" customHeight="1">
      <c r="A25" s="4"/>
      <c r="B25" s="4"/>
      <c r="C25" s="4"/>
      <c r="D25" s="6" t="s">
        <v>16</v>
      </c>
      <c r="E25" s="11"/>
      <c r="F25" s="11"/>
      <c r="G25" s="11"/>
      <c r="H25" s="11"/>
      <c r="I25" s="11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ht="13.5" customHeight="1">
      <c r="A26" s="4"/>
      <c r="B26" s="4"/>
      <c r="C26" s="4"/>
      <c r="D26" s="6" t="s">
        <v>17</v>
      </c>
      <c r="E26" s="2">
        <v>692000</v>
      </c>
      <c r="F26" s="11"/>
      <c r="G26" s="11"/>
      <c r="H26" s="11"/>
      <c r="I26" s="11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4:5" ht="15">
      <c r="D27" s="6" t="s">
        <v>18</v>
      </c>
      <c r="E27" s="2">
        <v>16400</v>
      </c>
    </row>
    <row r="28" spans="1:27" ht="13.5" customHeight="1">
      <c r="A28" s="4"/>
      <c r="B28" s="4"/>
      <c r="C28" s="4"/>
      <c r="D28" s="6" t="s">
        <v>19</v>
      </c>
      <c r="E28" s="2">
        <v>5650</v>
      </c>
      <c r="F28" s="11"/>
      <c r="G28" s="11"/>
      <c r="H28" s="11"/>
      <c r="I28" s="11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ht="13.5" customHeight="1">
      <c r="A29" s="4"/>
      <c r="B29" s="4"/>
      <c r="C29" s="4"/>
      <c r="D29" s="6" t="s">
        <v>20</v>
      </c>
      <c r="E29" s="2">
        <v>1400</v>
      </c>
      <c r="F29" s="11"/>
      <c r="G29" s="11"/>
      <c r="H29" s="11"/>
      <c r="I29" s="11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5" ht="13.5" customHeight="1">
      <c r="A30" s="4"/>
      <c r="B30" s="4"/>
      <c r="C30" s="4"/>
      <c r="D30" s="6" t="s">
        <v>21</v>
      </c>
      <c r="E30" s="2">
        <v>8600</v>
      </c>
    </row>
    <row r="31" spans="4:5" ht="15">
      <c r="D31" s="6" t="s">
        <v>22</v>
      </c>
      <c r="E31" s="2">
        <v>48000</v>
      </c>
    </row>
    <row r="32" spans="1:5" ht="13.5" customHeight="1">
      <c r="A32" s="4"/>
      <c r="B32" s="4"/>
      <c r="C32" s="4"/>
      <c r="D32" s="6" t="s">
        <v>23</v>
      </c>
      <c r="E32" s="11">
        <f>SUM(E25:E31)</f>
        <v>772050</v>
      </c>
    </row>
    <row r="34" spans="1:5" ht="13.5" customHeight="1">
      <c r="A34" s="4"/>
      <c r="B34" s="4"/>
      <c r="C34" s="4"/>
      <c r="D34" s="6" t="s">
        <v>24</v>
      </c>
      <c r="E34" s="6"/>
    </row>
    <row r="35" spans="1:27" ht="13.5" customHeight="1">
      <c r="A35" s="4"/>
      <c r="B35" s="4"/>
      <c r="C35" s="4"/>
      <c r="D35" s="6" t="s">
        <v>25</v>
      </c>
      <c r="E35" s="11">
        <v>96200</v>
      </c>
      <c r="F35" s="11"/>
      <c r="G35" s="11"/>
      <c r="H35" s="11"/>
      <c r="I35" s="11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5" ht="13.5" customHeight="1">
      <c r="A36" s="4"/>
      <c r="B36" s="4"/>
      <c r="C36" s="4"/>
      <c r="D36" s="6" t="s">
        <v>26</v>
      </c>
      <c r="E36" s="11">
        <v>83200</v>
      </c>
    </row>
    <row r="37" spans="1:27" ht="13.5" customHeight="1">
      <c r="A37" s="4"/>
      <c r="B37" s="4"/>
      <c r="C37" s="4"/>
      <c r="D37" s="6" t="s">
        <v>27</v>
      </c>
      <c r="E37" s="11">
        <v>27450</v>
      </c>
      <c r="F37" s="13"/>
      <c r="G37" s="13"/>
      <c r="H37" s="6"/>
      <c r="I37" s="6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7" ht="13.5" customHeight="1">
      <c r="A38" s="4"/>
      <c r="B38" s="4"/>
      <c r="C38" s="4"/>
      <c r="D38" s="6" t="s">
        <v>28</v>
      </c>
      <c r="E38" s="11">
        <v>6000</v>
      </c>
      <c r="F38" s="24"/>
      <c r="G38" s="13"/>
    </row>
    <row r="39" spans="1:27" ht="13.5" customHeight="1">
      <c r="A39" s="4"/>
      <c r="B39" s="4"/>
      <c r="C39" s="4"/>
      <c r="D39" s="6" t="s">
        <v>29</v>
      </c>
      <c r="E39" s="11">
        <v>6400</v>
      </c>
      <c r="F39" s="13"/>
      <c r="G39" s="13"/>
      <c r="H39" s="25"/>
      <c r="I39" s="25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ht="13.5" customHeight="1">
      <c r="A40" s="4"/>
      <c r="B40" s="4"/>
      <c r="C40" s="4"/>
      <c r="D40" s="6" t="s">
        <v>30</v>
      </c>
      <c r="E40" s="11">
        <v>450</v>
      </c>
      <c r="F40" s="3">
        <v>975600</v>
      </c>
      <c r="G40" s="3">
        <v>959293.47</v>
      </c>
      <c r="H40" s="18">
        <f>E54</f>
        <v>1085300</v>
      </c>
      <c r="I40" s="17">
        <f>(H40/G40)*100</f>
        <v>113.13534741355011</v>
      </c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4:5" ht="15">
      <c r="D41" s="6" t="s">
        <v>31</v>
      </c>
      <c r="E41" s="11">
        <v>4800</v>
      </c>
    </row>
    <row r="42" spans="4:5" ht="15">
      <c r="D42" s="6" t="s">
        <v>32</v>
      </c>
      <c r="E42" s="11">
        <v>0</v>
      </c>
    </row>
    <row r="43" spans="1:27" ht="13.5" customHeight="1">
      <c r="A43" s="4"/>
      <c r="B43" s="4"/>
      <c r="C43" s="4"/>
      <c r="D43" s="6" t="s">
        <v>33</v>
      </c>
      <c r="E43" s="11">
        <v>1200</v>
      </c>
      <c r="F43" s="1"/>
      <c r="G43" s="1"/>
      <c r="H43" s="1"/>
      <c r="I43" s="4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27" ht="13.5" customHeight="1">
      <c r="A44" s="4"/>
      <c r="B44" s="4"/>
      <c r="C44" s="4"/>
      <c r="D44" s="6" t="s">
        <v>34</v>
      </c>
      <c r="E44" s="11">
        <f>SUM(E35:E43)</f>
        <v>225700</v>
      </c>
      <c r="F44" s="1"/>
      <c r="G44" s="3"/>
      <c r="H44" s="3"/>
      <c r="I44" s="1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6" spans="4:5" ht="15">
      <c r="D46" s="6" t="s">
        <v>35</v>
      </c>
      <c r="E46" s="11">
        <v>51900</v>
      </c>
    </row>
    <row r="47" spans="4:5" ht="15">
      <c r="D47" s="6" t="s">
        <v>36</v>
      </c>
      <c r="E47" s="11">
        <v>1400</v>
      </c>
    </row>
    <row r="48" spans="4:5" ht="15">
      <c r="D48" s="6" t="s">
        <v>37</v>
      </c>
      <c r="E48" s="11">
        <v>100</v>
      </c>
    </row>
    <row r="49" spans="4:5" ht="15">
      <c r="D49" s="6" t="s">
        <v>38</v>
      </c>
      <c r="E49" s="11">
        <v>1600</v>
      </c>
    </row>
    <row r="50" spans="4:5" ht="15">
      <c r="D50" s="6" t="s">
        <v>39</v>
      </c>
      <c r="E50" s="11">
        <v>1400</v>
      </c>
    </row>
    <row r="51" spans="4:5" ht="15">
      <c r="D51" s="6" t="s">
        <v>40</v>
      </c>
      <c r="E51" s="11">
        <f>SUM(E46:E50)</f>
        <v>56400</v>
      </c>
    </row>
    <row r="53" spans="4:5" ht="15">
      <c r="D53" s="6" t="s">
        <v>41</v>
      </c>
      <c r="E53" s="11">
        <v>31150</v>
      </c>
    </row>
    <row r="54" spans="1:9" ht="13.5" customHeight="1">
      <c r="A54" s="4"/>
      <c r="B54" s="4"/>
      <c r="C54" s="4"/>
      <c r="D54" s="1" t="s">
        <v>42</v>
      </c>
      <c r="E54" s="11">
        <f>SUM(E32,E44,E51,E53)</f>
        <v>1085300</v>
      </c>
      <c r="F54" s="1"/>
      <c r="G54" s="1"/>
      <c r="H54" s="1"/>
      <c r="I54" s="1"/>
    </row>
    <row r="56" ht="15">
      <c r="D56" s="6" t="s">
        <v>43</v>
      </c>
    </row>
    <row r="59" spans="1:9" ht="13.5" customHeight="1">
      <c r="A59" s="4"/>
      <c r="B59" s="4"/>
      <c r="C59" s="4"/>
      <c r="D59" s="6"/>
      <c r="E59" s="11"/>
      <c r="F59" s="1"/>
      <c r="G59" s="1"/>
      <c r="H59" s="1"/>
      <c r="I59" s="1"/>
    </row>
    <row r="60" spans="1:9" ht="13.5" customHeight="1">
      <c r="A60" s="4"/>
      <c r="B60" s="4"/>
      <c r="C60" s="4">
        <v>4040</v>
      </c>
      <c r="D60" s="6" t="s">
        <v>44</v>
      </c>
      <c r="E60" s="6"/>
      <c r="F60" s="1"/>
      <c r="G60" s="1"/>
      <c r="H60" s="1"/>
      <c r="I60" s="1"/>
    </row>
    <row r="61" spans="1:9" ht="13.5" customHeight="1">
      <c r="A61" s="4"/>
      <c r="B61" s="4"/>
      <c r="C61" s="4"/>
      <c r="D61" s="6"/>
      <c r="E61" s="6"/>
      <c r="F61" s="14"/>
      <c r="G61" s="14"/>
      <c r="H61" s="1"/>
      <c r="I61" s="1"/>
    </row>
    <row r="63" spans="1:27" ht="13.5" customHeight="1">
      <c r="A63" s="4"/>
      <c r="B63" s="4"/>
      <c r="C63" s="4"/>
      <c r="D63" s="6" t="s">
        <v>45</v>
      </c>
      <c r="E63" s="11">
        <v>60400</v>
      </c>
      <c r="F63" s="3">
        <v>73200</v>
      </c>
      <c r="G63" s="3">
        <v>71320.09</v>
      </c>
      <c r="H63" s="18">
        <f>E66</f>
        <v>82400</v>
      </c>
      <c r="I63" s="17">
        <f>(H63/G63)*100</f>
        <v>115.53546833718242</v>
      </c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4:5" ht="15">
      <c r="D64" s="6" t="s">
        <v>46</v>
      </c>
      <c r="E64" s="11">
        <v>17500</v>
      </c>
    </row>
    <row r="65" spans="4:5" ht="15">
      <c r="D65" s="6" t="s">
        <v>47</v>
      </c>
      <c r="E65" s="11">
        <v>4500</v>
      </c>
    </row>
    <row r="66" spans="4:5" ht="15">
      <c r="D66" s="6" t="s">
        <v>48</v>
      </c>
      <c r="E66" s="11">
        <f>SUM(E61:E65)</f>
        <v>82400</v>
      </c>
    </row>
    <row r="69" spans="1:9" ht="13.5" customHeight="1">
      <c r="A69" s="4"/>
      <c r="B69" s="4"/>
      <c r="C69" s="4">
        <v>4110</v>
      </c>
      <c r="D69" s="6" t="s">
        <v>49</v>
      </c>
      <c r="E69" s="6"/>
      <c r="F69" s="14"/>
      <c r="G69" s="14"/>
      <c r="H69" s="14"/>
      <c r="I69" s="1"/>
    </row>
    <row r="70" spans="1:9" ht="13.5" customHeight="1">
      <c r="A70" s="4"/>
      <c r="B70" s="4"/>
      <c r="C70" s="4"/>
      <c r="D70" s="6"/>
      <c r="E70" s="6"/>
      <c r="F70" s="1"/>
      <c r="G70" s="1"/>
      <c r="H70" s="1"/>
      <c r="I70" s="1"/>
    </row>
    <row r="71" ht="15">
      <c r="D71" s="6" t="s">
        <v>50</v>
      </c>
    </row>
    <row r="72" spans="1:27" ht="13.5" customHeight="1">
      <c r="A72" s="4"/>
      <c r="B72" s="4"/>
      <c r="C72" s="4"/>
      <c r="D72" s="6" t="s">
        <v>51</v>
      </c>
      <c r="E72" s="11">
        <v>206300</v>
      </c>
      <c r="F72" s="3">
        <v>186800</v>
      </c>
      <c r="G72" s="3">
        <v>186476.51</v>
      </c>
      <c r="H72" s="18">
        <f>E72</f>
        <v>206300</v>
      </c>
      <c r="I72" s="17">
        <f>(H72/G72)*100</f>
        <v>110.63055609524224</v>
      </c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</row>
    <row r="73" ht="15">
      <c r="D73" s="6" t="s">
        <v>52</v>
      </c>
    </row>
    <row r="74" ht="15">
      <c r="D74" s="6" t="s">
        <v>53</v>
      </c>
    </row>
    <row r="76" spans="3:9" ht="13.5" customHeight="1">
      <c r="C76" s="4">
        <v>4120</v>
      </c>
      <c r="D76" s="6" t="s">
        <v>54</v>
      </c>
      <c r="E76" s="6"/>
      <c r="F76" s="1"/>
      <c r="G76" s="1"/>
      <c r="H76" s="1"/>
      <c r="I76" s="1"/>
    </row>
    <row r="77" spans="3:9" ht="13.5" customHeight="1">
      <c r="C77" s="4"/>
      <c r="D77" s="6"/>
      <c r="E77" s="6"/>
      <c r="F77" s="14"/>
      <c r="G77" s="14"/>
      <c r="H77" s="1"/>
      <c r="I77" s="1"/>
    </row>
    <row r="78" ht="15">
      <c r="D78" s="6" t="s">
        <v>55</v>
      </c>
    </row>
    <row r="79" spans="1:9" ht="13.5" customHeight="1">
      <c r="A79" s="4"/>
      <c r="B79" s="4"/>
      <c r="C79" s="4"/>
      <c r="D79" s="6" t="s">
        <v>56</v>
      </c>
      <c r="E79" s="11">
        <v>28100</v>
      </c>
      <c r="F79" s="3">
        <v>24900</v>
      </c>
      <c r="G79" s="3">
        <v>24846.7</v>
      </c>
      <c r="H79" s="18">
        <f>E79</f>
        <v>28100</v>
      </c>
      <c r="I79" s="17">
        <f>(H79/G79)*100</f>
        <v>113.09348927624193</v>
      </c>
    </row>
    <row r="80" spans="1:9" ht="13.5" customHeight="1">
      <c r="A80" s="4"/>
      <c r="B80" s="4"/>
      <c r="C80" s="4"/>
      <c r="D80" s="6" t="s">
        <v>57</v>
      </c>
      <c r="E80" s="6"/>
      <c r="F80" s="1"/>
      <c r="G80" s="1"/>
      <c r="H80" s="1"/>
      <c r="I80" s="1"/>
    </row>
    <row r="81" ht="15">
      <c r="D81" s="6" t="s">
        <v>58</v>
      </c>
    </row>
    <row r="83" spans="3:9" ht="13.5" customHeight="1">
      <c r="C83" s="4">
        <v>4210</v>
      </c>
      <c r="D83" s="6" t="s">
        <v>59</v>
      </c>
      <c r="E83" s="11"/>
      <c r="F83" s="19"/>
      <c r="G83" s="19"/>
      <c r="H83" s="19"/>
      <c r="I83" s="17"/>
    </row>
    <row r="84" spans="3:9" ht="13.5" customHeight="1">
      <c r="C84" s="4"/>
      <c r="D84" s="6"/>
      <c r="E84" s="11"/>
      <c r="F84" s="14"/>
      <c r="G84" s="14"/>
      <c r="H84" s="3"/>
      <c r="I84" s="17"/>
    </row>
    <row r="85" spans="1:9" ht="13.5" customHeight="1">
      <c r="A85" s="4"/>
      <c r="B85" s="4"/>
      <c r="C85" s="4"/>
      <c r="D85" s="6" t="s">
        <v>60</v>
      </c>
      <c r="E85" s="11">
        <v>16000</v>
      </c>
      <c r="F85" s="1"/>
      <c r="G85" s="1"/>
      <c r="H85" s="1"/>
      <c r="I85" s="1"/>
    </row>
    <row r="86" spans="1:9" ht="13.5" customHeight="1">
      <c r="A86" s="4"/>
      <c r="B86" s="4"/>
      <c r="C86" s="4"/>
      <c r="D86" s="6" t="s">
        <v>61</v>
      </c>
      <c r="E86" s="11">
        <v>9000</v>
      </c>
      <c r="F86" s="3">
        <v>51500</v>
      </c>
      <c r="G86" s="3">
        <v>51490.86</v>
      </c>
      <c r="H86" s="18">
        <f>E93</f>
        <v>50000</v>
      </c>
      <c r="I86" s="17">
        <f>(H86/G86)*100</f>
        <v>97.10461235256122</v>
      </c>
    </row>
    <row r="87" spans="1:9" ht="13.5" customHeight="1">
      <c r="A87" s="4"/>
      <c r="B87" s="4"/>
      <c r="C87" s="4"/>
      <c r="D87" s="6" t="s">
        <v>62</v>
      </c>
      <c r="E87" s="11">
        <v>9000</v>
      </c>
      <c r="F87" s="3"/>
      <c r="G87" s="3"/>
      <c r="H87" s="3"/>
      <c r="I87" s="17"/>
    </row>
    <row r="88" spans="1:27" ht="13.5" customHeight="1">
      <c r="A88" s="4"/>
      <c r="B88" s="4"/>
      <c r="C88" s="4"/>
      <c r="D88" s="6" t="s">
        <v>63</v>
      </c>
      <c r="E88" s="11">
        <v>10000</v>
      </c>
      <c r="F88" s="3"/>
      <c r="G88" s="3"/>
      <c r="H88" s="3"/>
      <c r="I88" s="1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</row>
    <row r="89" spans="3:9" ht="13.5" customHeight="1">
      <c r="C89" s="4"/>
      <c r="D89" s="6" t="s">
        <v>64</v>
      </c>
      <c r="E89" s="11">
        <v>0</v>
      </c>
      <c r="F89" s="1"/>
      <c r="G89" s="1"/>
      <c r="H89" s="1"/>
      <c r="I89" s="1"/>
    </row>
    <row r="90" spans="3:9" ht="13.5" customHeight="1">
      <c r="C90" s="4"/>
      <c r="D90" s="6" t="s">
        <v>65</v>
      </c>
      <c r="E90" s="11">
        <v>5000</v>
      </c>
      <c r="F90" s="1"/>
      <c r="G90" s="1"/>
      <c r="H90" s="1"/>
      <c r="I90" s="1"/>
    </row>
    <row r="91" spans="4:5" ht="15">
      <c r="D91" s="6" t="s">
        <v>66</v>
      </c>
      <c r="E91" s="11">
        <v>1000</v>
      </c>
    </row>
    <row r="92" spans="3:9" ht="13.5" customHeight="1">
      <c r="C92" s="4"/>
      <c r="D92" s="6" t="s">
        <v>67</v>
      </c>
      <c r="E92" s="11">
        <v>0</v>
      </c>
      <c r="F92" s="1"/>
      <c r="G92" s="1"/>
      <c r="H92" s="1"/>
      <c r="I92" s="1"/>
    </row>
    <row r="93" spans="3:9" ht="13.5" customHeight="1">
      <c r="C93" s="4"/>
      <c r="D93" s="6" t="s">
        <v>68</v>
      </c>
      <c r="E93" s="11">
        <f>SUM(E84:E92)</f>
        <v>50000</v>
      </c>
      <c r="F93" s="1"/>
      <c r="G93" s="1"/>
      <c r="H93" s="1"/>
      <c r="I93" s="1"/>
    </row>
    <row r="94" ht="15">
      <c r="D94" s="6"/>
    </row>
    <row r="95" spans="3:9" ht="13.5" customHeight="1">
      <c r="C95" s="4">
        <v>4220</v>
      </c>
      <c r="D95" s="6" t="s">
        <v>69</v>
      </c>
      <c r="E95" s="6"/>
      <c r="F95" s="6"/>
      <c r="G95" s="6"/>
      <c r="H95" s="6"/>
      <c r="I95" s="17"/>
    </row>
    <row r="97" spans="4:9" ht="13.5" customHeight="1">
      <c r="D97" s="6" t="s">
        <v>70</v>
      </c>
      <c r="E97" s="11">
        <v>77700</v>
      </c>
      <c r="F97" s="3">
        <v>74000</v>
      </c>
      <c r="G97" s="3">
        <v>61710.96</v>
      </c>
      <c r="H97" s="18">
        <f>E97</f>
        <v>77700</v>
      </c>
      <c r="I97" s="17">
        <f>(H97/G97)*100</f>
        <v>125.90956290422316</v>
      </c>
    </row>
    <row r="100" ht="15">
      <c r="D100" s="6"/>
    </row>
    <row r="101" spans="3:9" ht="13.5" customHeight="1">
      <c r="C101" s="4">
        <v>4240</v>
      </c>
      <c r="D101" s="6" t="s">
        <v>71</v>
      </c>
      <c r="E101" s="6"/>
      <c r="G101" s="1"/>
      <c r="H101" s="1"/>
      <c r="I101" s="1"/>
    </row>
    <row r="102" spans="3:9" ht="13.5" customHeight="1">
      <c r="C102" s="4"/>
      <c r="D102" s="6"/>
      <c r="E102" s="6"/>
      <c r="F102" s="1"/>
      <c r="G102" s="1"/>
      <c r="H102" s="1"/>
      <c r="I102" s="1"/>
    </row>
    <row r="103" spans="3:9" ht="13.5" customHeight="1">
      <c r="C103" s="4"/>
      <c r="D103" s="6" t="s">
        <v>72</v>
      </c>
      <c r="E103" s="11">
        <v>0</v>
      </c>
      <c r="F103" s="1"/>
      <c r="G103" s="1"/>
      <c r="H103" s="1"/>
      <c r="I103" s="1"/>
    </row>
    <row r="104" spans="4:5" ht="15">
      <c r="D104" s="6" t="s">
        <v>73</v>
      </c>
      <c r="E104" s="11">
        <v>0</v>
      </c>
    </row>
    <row r="105" spans="3:9" ht="13.5" customHeight="1">
      <c r="C105" s="4"/>
      <c r="D105" s="6" t="s">
        <v>74</v>
      </c>
      <c r="E105" s="11">
        <v>1100</v>
      </c>
      <c r="F105" s="19"/>
      <c r="G105" s="14"/>
      <c r="H105" s="3"/>
      <c r="I105" s="17"/>
    </row>
    <row r="106" spans="3:9" ht="13.5" customHeight="1">
      <c r="C106" s="4"/>
      <c r="D106" s="6" t="s">
        <v>75</v>
      </c>
      <c r="E106" s="11">
        <v>2000</v>
      </c>
      <c r="F106" s="14"/>
      <c r="G106" s="14"/>
      <c r="H106" s="1"/>
      <c r="I106" s="1"/>
    </row>
    <row r="107" spans="3:9" ht="13.5" customHeight="1">
      <c r="C107" s="4"/>
      <c r="D107" s="6" t="s">
        <v>76</v>
      </c>
      <c r="E107" s="11">
        <v>2000</v>
      </c>
      <c r="F107" s="3">
        <v>5000</v>
      </c>
      <c r="G107" s="3">
        <v>4993.65</v>
      </c>
      <c r="H107" s="18">
        <f>E108</f>
        <v>5100</v>
      </c>
      <c r="I107" s="17">
        <f>(H107/G107)*100</f>
        <v>102.12970472500076</v>
      </c>
    </row>
    <row r="108" spans="3:9" ht="13.5" customHeight="1">
      <c r="C108" s="4"/>
      <c r="D108" s="6" t="s">
        <v>77</v>
      </c>
      <c r="E108" s="11">
        <f>SUM(E102:E107)</f>
        <v>5100</v>
      </c>
      <c r="F108" s="1"/>
      <c r="G108" s="1"/>
      <c r="H108" s="1"/>
      <c r="I108" s="1"/>
    </row>
    <row r="109" ht="15">
      <c r="D109" s="6"/>
    </row>
    <row r="110" spans="3:9" ht="13.5" customHeight="1">
      <c r="C110" s="4">
        <v>4260</v>
      </c>
      <c r="D110" s="6" t="s">
        <v>78</v>
      </c>
      <c r="E110" s="6"/>
      <c r="F110" s="1"/>
      <c r="G110" s="1"/>
      <c r="H110" s="1"/>
      <c r="I110" s="1"/>
    </row>
    <row r="111" spans="3:9" ht="13.5" customHeight="1">
      <c r="C111" s="4"/>
      <c r="D111" s="6"/>
      <c r="E111" s="6"/>
      <c r="F111" s="1"/>
      <c r="G111" s="1"/>
      <c r="H111" s="1"/>
      <c r="I111" s="1"/>
    </row>
    <row r="113" spans="4:5" ht="15">
      <c r="D113" s="6" t="s">
        <v>79</v>
      </c>
      <c r="E113" s="11">
        <v>1500</v>
      </c>
    </row>
    <row r="114" spans="3:9" ht="13.5" customHeight="1">
      <c r="C114" s="4"/>
      <c r="D114" s="6" t="s">
        <v>80</v>
      </c>
      <c r="E114" s="11">
        <v>21000</v>
      </c>
      <c r="F114" s="14"/>
      <c r="G114" s="14"/>
      <c r="H114" s="3"/>
      <c r="I114" s="17"/>
    </row>
    <row r="115" spans="3:9" ht="13.5" customHeight="1">
      <c r="C115" s="4"/>
      <c r="D115" s="6" t="s">
        <v>81</v>
      </c>
      <c r="E115" s="11">
        <v>35200</v>
      </c>
      <c r="F115" s="3">
        <v>54300</v>
      </c>
      <c r="G115" s="3">
        <v>53247.34</v>
      </c>
      <c r="H115" s="18">
        <f>E118</f>
        <v>64000</v>
      </c>
      <c r="I115" s="17">
        <f>(H115/G115)*100</f>
        <v>120.19379747420247</v>
      </c>
    </row>
    <row r="116" spans="3:9" ht="13.5" customHeight="1">
      <c r="C116" s="4"/>
      <c r="D116" s="6" t="s">
        <v>82</v>
      </c>
      <c r="E116" s="11">
        <v>6000</v>
      </c>
      <c r="F116" s="3"/>
      <c r="G116" s="3"/>
      <c r="H116" s="3"/>
      <c r="I116" s="17"/>
    </row>
    <row r="117" spans="3:9" ht="13.5" customHeight="1">
      <c r="C117" s="4"/>
      <c r="D117" s="6" t="s">
        <v>83</v>
      </c>
      <c r="E117" s="11">
        <v>300</v>
      </c>
      <c r="F117" s="3"/>
      <c r="G117" s="3"/>
      <c r="H117" s="3"/>
      <c r="I117" s="17"/>
    </row>
    <row r="118" spans="3:9" ht="13.5" customHeight="1">
      <c r="C118" s="4"/>
      <c r="D118" s="6" t="s">
        <v>84</v>
      </c>
      <c r="E118" s="11">
        <f>SUM(E113:E117)</f>
        <v>64000</v>
      </c>
      <c r="F118" s="1"/>
      <c r="G118" s="1"/>
      <c r="H118" s="1"/>
      <c r="I118" s="1"/>
    </row>
    <row r="119" ht="15">
      <c r="D119" s="6"/>
    </row>
    <row r="121" spans="3:9" ht="13.5" customHeight="1">
      <c r="C121" s="4">
        <v>4270</v>
      </c>
      <c r="D121" s="6" t="s">
        <v>85</v>
      </c>
      <c r="E121" s="6"/>
      <c r="F121" s="26"/>
      <c r="G121" s="26"/>
      <c r="H121" s="26"/>
      <c r="I121" s="1"/>
    </row>
    <row r="122" spans="3:9" ht="13.5" customHeight="1">
      <c r="C122" s="4"/>
      <c r="D122" s="6"/>
      <c r="E122" s="6"/>
      <c r="F122" s="1"/>
      <c r="G122" s="1"/>
      <c r="H122" s="1"/>
      <c r="I122" s="1"/>
    </row>
    <row r="124" spans="4:5" ht="15">
      <c r="D124" s="6" t="s">
        <v>86</v>
      </c>
      <c r="E124" s="11">
        <v>0</v>
      </c>
    </row>
    <row r="125" spans="3:9" ht="13.5" customHeight="1">
      <c r="C125" s="4"/>
      <c r="D125" s="6" t="s">
        <v>87</v>
      </c>
      <c r="E125" s="11">
        <v>0</v>
      </c>
      <c r="F125" s="1"/>
      <c r="G125" s="1"/>
      <c r="H125" s="1"/>
      <c r="I125" s="1"/>
    </row>
    <row r="126" spans="4:5" ht="15">
      <c r="D126" s="6" t="s">
        <v>88</v>
      </c>
      <c r="E126" s="11">
        <v>0</v>
      </c>
    </row>
    <row r="127" spans="4:5" ht="15">
      <c r="D127" s="6" t="s">
        <v>89</v>
      </c>
      <c r="E127" s="11">
        <v>0</v>
      </c>
    </row>
    <row r="128" spans="4:5" ht="15">
      <c r="D128" s="6" t="s">
        <v>90</v>
      </c>
      <c r="E128" s="11">
        <v>0</v>
      </c>
    </row>
    <row r="129" spans="4:5" ht="15">
      <c r="D129" s="6" t="s">
        <v>91</v>
      </c>
      <c r="E129" s="11">
        <v>0</v>
      </c>
    </row>
    <row r="130" spans="4:5" ht="15">
      <c r="D130" s="6" t="s">
        <v>92</v>
      </c>
      <c r="E130" s="11">
        <v>0</v>
      </c>
    </row>
    <row r="131" spans="4:5" ht="15">
      <c r="D131" s="6" t="s">
        <v>93</v>
      </c>
      <c r="E131" s="11">
        <v>0</v>
      </c>
    </row>
    <row r="132" spans="3:9" ht="13.5" customHeight="1">
      <c r="C132" s="4"/>
      <c r="D132" s="6" t="s">
        <v>94</v>
      </c>
      <c r="E132" s="11">
        <v>0</v>
      </c>
      <c r="F132" s="14">
        <v>33000</v>
      </c>
      <c r="G132" s="14">
        <v>32906.22</v>
      </c>
      <c r="H132" s="18">
        <f>E139</f>
        <v>0</v>
      </c>
      <c r="I132" s="17"/>
    </row>
    <row r="133" spans="4:5" ht="15">
      <c r="D133" s="6" t="s">
        <v>95</v>
      </c>
      <c r="E133" s="11">
        <v>0</v>
      </c>
    </row>
    <row r="134" spans="4:5" ht="15">
      <c r="D134" s="6" t="s">
        <v>96</v>
      </c>
      <c r="E134" s="11">
        <v>0</v>
      </c>
    </row>
    <row r="135" spans="4:5" ht="15">
      <c r="D135" s="6" t="s">
        <v>97</v>
      </c>
      <c r="E135" s="11">
        <v>0</v>
      </c>
    </row>
    <row r="136" spans="4:5" ht="15">
      <c r="D136" s="6" t="s">
        <v>98</v>
      </c>
      <c r="E136" s="11">
        <v>0</v>
      </c>
    </row>
    <row r="137" spans="4:5" ht="15">
      <c r="D137" s="6" t="s">
        <v>99</v>
      </c>
      <c r="E137" s="11">
        <v>0</v>
      </c>
    </row>
    <row r="138" spans="4:5" ht="15">
      <c r="D138" s="6" t="s">
        <v>100</v>
      </c>
      <c r="E138" s="11">
        <v>0</v>
      </c>
    </row>
    <row r="139" spans="3:9" ht="13.5" customHeight="1">
      <c r="C139" s="4"/>
      <c r="D139" s="6" t="s">
        <v>101</v>
      </c>
      <c r="E139" s="11">
        <f>SUM(E124:E138)</f>
        <v>0</v>
      </c>
      <c r="F139" s="1"/>
      <c r="G139" s="1"/>
      <c r="H139" s="1"/>
      <c r="I139" s="1"/>
    </row>
    <row r="142" ht="15">
      <c r="D142" s="6"/>
    </row>
    <row r="143" spans="3:9" ht="13.5" customHeight="1">
      <c r="C143" s="4">
        <v>4300</v>
      </c>
      <c r="D143" s="6" t="s">
        <v>102</v>
      </c>
      <c r="E143" s="6"/>
      <c r="F143" s="26"/>
      <c r="G143" s="26"/>
      <c r="H143" s="26"/>
      <c r="I143" s="1"/>
    </row>
    <row r="146" spans="4:5" ht="15">
      <c r="D146" s="6" t="s">
        <v>103</v>
      </c>
      <c r="E146" s="11">
        <v>17000</v>
      </c>
    </row>
    <row r="147" spans="3:9" ht="13.5" customHeight="1">
      <c r="C147" s="4"/>
      <c r="D147" s="6" t="s">
        <v>104</v>
      </c>
      <c r="E147" s="11">
        <v>4000</v>
      </c>
      <c r="F147" s="1"/>
      <c r="G147" s="1"/>
      <c r="H147" s="1"/>
      <c r="I147" s="1"/>
    </row>
    <row r="148" spans="3:9" ht="13.5" customHeight="1">
      <c r="C148" s="4"/>
      <c r="D148" s="6" t="s">
        <v>105</v>
      </c>
      <c r="E148" s="11">
        <v>15000</v>
      </c>
      <c r="F148" s="14"/>
      <c r="G148" s="14"/>
      <c r="H148" s="3"/>
      <c r="I148" s="17"/>
    </row>
    <row r="149" spans="3:9" ht="13.5" customHeight="1">
      <c r="C149" s="4"/>
      <c r="D149" s="6" t="s">
        <v>106</v>
      </c>
      <c r="E149" s="11">
        <v>5000</v>
      </c>
      <c r="F149" s="19"/>
      <c r="G149" s="14"/>
      <c r="H149" s="3"/>
      <c r="I149" s="17"/>
    </row>
    <row r="150" spans="3:9" ht="13.5" customHeight="1">
      <c r="C150" s="4"/>
      <c r="D150" s="6" t="s">
        <v>107</v>
      </c>
      <c r="E150" s="11">
        <v>5000</v>
      </c>
      <c r="F150" s="14"/>
      <c r="G150" s="14"/>
      <c r="H150" s="3"/>
      <c r="I150" s="17"/>
    </row>
    <row r="151" spans="3:9" ht="13.5" customHeight="1">
      <c r="C151" s="4"/>
      <c r="D151" s="6" t="s">
        <v>108</v>
      </c>
      <c r="E151" s="11">
        <v>5000</v>
      </c>
      <c r="F151" s="3">
        <v>76300</v>
      </c>
      <c r="G151" s="3">
        <v>75314.69</v>
      </c>
      <c r="H151" s="18">
        <f>E157</f>
        <v>70000</v>
      </c>
      <c r="I151" s="17">
        <f>(H151/G151)*100</f>
        <v>92.94335540649506</v>
      </c>
    </row>
    <row r="152" spans="3:9" ht="13.5" customHeight="1">
      <c r="C152" s="4"/>
      <c r="D152" s="6" t="s">
        <v>109</v>
      </c>
      <c r="E152" s="11">
        <v>6000</v>
      </c>
      <c r="F152" s="3"/>
      <c r="G152" s="3"/>
      <c r="H152" s="3"/>
      <c r="I152" s="17"/>
    </row>
    <row r="153" spans="3:9" ht="13.5" customHeight="1">
      <c r="C153" s="4"/>
      <c r="D153" s="6" t="s">
        <v>110</v>
      </c>
      <c r="E153" s="11">
        <v>10000</v>
      </c>
      <c r="F153" s="3"/>
      <c r="G153" s="3"/>
      <c r="H153" s="3"/>
      <c r="I153" s="17"/>
    </row>
    <row r="154" spans="4:5" ht="15">
      <c r="D154" s="6" t="s">
        <v>111</v>
      </c>
      <c r="E154" s="11">
        <v>0</v>
      </c>
    </row>
    <row r="155" spans="4:5" ht="15">
      <c r="D155" s="6" t="s">
        <v>112</v>
      </c>
      <c r="E155" s="11">
        <v>2000</v>
      </c>
    </row>
    <row r="156" spans="3:9" ht="13.5" customHeight="1">
      <c r="C156" s="4"/>
      <c r="D156" s="6" t="s">
        <v>113</v>
      </c>
      <c r="E156" s="11">
        <v>1000</v>
      </c>
      <c r="F156" s="1"/>
      <c r="G156" s="1"/>
      <c r="H156" s="1"/>
      <c r="I156" s="1"/>
    </row>
    <row r="157" spans="1:9" ht="13.5" customHeight="1">
      <c r="A157" s="4"/>
      <c r="B157" s="4"/>
      <c r="C157" s="4"/>
      <c r="D157" s="6" t="s">
        <v>114</v>
      </c>
      <c r="E157" s="11">
        <f>SUM(E144:E156)</f>
        <v>70000</v>
      </c>
      <c r="F157" s="1"/>
      <c r="G157" s="1"/>
      <c r="H157" s="1"/>
      <c r="I157" s="1"/>
    </row>
    <row r="160" spans="1:9" ht="13.5" customHeight="1">
      <c r="A160" s="4"/>
      <c r="B160" s="4"/>
      <c r="C160" s="4">
        <v>4410</v>
      </c>
      <c r="D160" s="6" t="s">
        <v>115</v>
      </c>
      <c r="E160" s="6"/>
      <c r="F160" s="26"/>
      <c r="G160" s="26"/>
      <c r="H160" s="26"/>
      <c r="I160" s="1"/>
    </row>
    <row r="162" spans="1:27" ht="13.5" customHeight="1">
      <c r="A162" s="4"/>
      <c r="B162" s="4"/>
      <c r="C162" s="4"/>
      <c r="D162" s="6" t="s">
        <v>116</v>
      </c>
      <c r="E162" s="11">
        <v>5100</v>
      </c>
      <c r="F162" s="3">
        <v>5000</v>
      </c>
      <c r="G162" s="3">
        <v>4362.48</v>
      </c>
      <c r="H162" s="18">
        <v>5100</v>
      </c>
      <c r="I162" s="17">
        <f>(H162/G162)*100</f>
        <v>116.90598008472246</v>
      </c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</row>
    <row r="165" spans="1:27" ht="13.5" customHeight="1">
      <c r="A165" s="4"/>
      <c r="B165" s="4"/>
      <c r="C165" s="4">
        <v>4430</v>
      </c>
      <c r="D165" s="6" t="s">
        <v>117</v>
      </c>
      <c r="E165" s="11"/>
      <c r="F165" s="19"/>
      <c r="G165" s="14"/>
      <c r="H165" s="14"/>
      <c r="I165" s="1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</row>
    <row r="167" spans="1:27" ht="13.5" customHeight="1">
      <c r="A167" s="4"/>
      <c r="B167" s="4"/>
      <c r="C167" s="4"/>
      <c r="D167" s="6" t="s">
        <v>118</v>
      </c>
      <c r="E167" s="11">
        <v>3000</v>
      </c>
      <c r="F167" s="3">
        <v>1900</v>
      </c>
      <c r="G167" s="3">
        <v>1777</v>
      </c>
      <c r="H167" s="18">
        <f>E167</f>
        <v>3000</v>
      </c>
      <c r="I167" s="17">
        <f>(H167/G167)*100</f>
        <v>168.82386043894203</v>
      </c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</row>
    <row r="168" spans="1:9" ht="13.5" customHeight="1">
      <c r="A168" s="4"/>
      <c r="B168" s="4"/>
      <c r="C168" s="4"/>
      <c r="D168" s="6"/>
      <c r="E168" s="6"/>
      <c r="F168" s="1"/>
      <c r="G168" s="1"/>
      <c r="H168" s="1"/>
      <c r="I168" s="1"/>
    </row>
    <row r="169" spans="1:27" ht="13.5" customHeight="1">
      <c r="A169" s="4"/>
      <c r="B169" s="4"/>
      <c r="C169" s="4">
        <v>4440</v>
      </c>
      <c r="D169" s="6" t="s">
        <v>119</v>
      </c>
      <c r="E169" s="11"/>
      <c r="F169" s="19"/>
      <c r="G169" s="19"/>
      <c r="H169" s="19"/>
      <c r="I169" s="1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</row>
    <row r="171" spans="1:27" ht="13.5" customHeight="1">
      <c r="A171" s="4"/>
      <c r="B171" s="4"/>
      <c r="C171" s="4"/>
      <c r="D171" s="6" t="s">
        <v>120</v>
      </c>
      <c r="E171" s="11">
        <v>50400</v>
      </c>
      <c r="F171" s="14"/>
      <c r="G171" s="14"/>
      <c r="H171" s="3"/>
      <c r="I171" s="1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</row>
    <row r="172" spans="1:27" ht="13.5" customHeight="1">
      <c r="A172" s="4"/>
      <c r="B172" s="4"/>
      <c r="C172" s="4"/>
      <c r="D172" s="6" t="s">
        <v>121</v>
      </c>
      <c r="E172" s="11">
        <v>8800</v>
      </c>
      <c r="F172" s="3">
        <v>60400</v>
      </c>
      <c r="G172" s="3">
        <v>60400</v>
      </c>
      <c r="H172" s="18">
        <f>E175</f>
        <v>62200</v>
      </c>
      <c r="I172" s="17">
        <f>(H172/G172)*100</f>
        <v>102.98013245033113</v>
      </c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</row>
    <row r="173" spans="4:5" ht="15">
      <c r="D173" s="6" t="s">
        <v>122</v>
      </c>
      <c r="E173" s="11">
        <v>2000</v>
      </c>
    </row>
    <row r="174" spans="1:27" ht="13.5" customHeight="1">
      <c r="A174" s="4"/>
      <c r="B174" s="4"/>
      <c r="C174" s="4"/>
      <c r="D174" s="6" t="s">
        <v>123</v>
      </c>
      <c r="E174" s="11">
        <v>1000</v>
      </c>
      <c r="F174" s="3"/>
      <c r="G174" s="3"/>
      <c r="H174" s="3"/>
      <c r="I174" s="1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</row>
    <row r="175" spans="1:27" ht="13.5" customHeight="1">
      <c r="A175" s="4"/>
      <c r="B175" s="4"/>
      <c r="C175" s="4"/>
      <c r="D175" s="6" t="s">
        <v>124</v>
      </c>
      <c r="E175" s="11">
        <f>SUM(E171:E174)</f>
        <v>62200</v>
      </c>
      <c r="F175" s="3"/>
      <c r="G175" s="3"/>
      <c r="H175" s="3"/>
      <c r="I175" s="1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</row>
    <row r="176" ht="15">
      <c r="D176" s="6"/>
    </row>
    <row r="177" spans="1:9" ht="13.5" customHeight="1">
      <c r="A177" s="4"/>
      <c r="B177" s="4"/>
      <c r="C177" s="4">
        <v>6050</v>
      </c>
      <c r="D177" s="6" t="s">
        <v>125</v>
      </c>
      <c r="E177" s="11"/>
      <c r="F177" s="27"/>
      <c r="G177" s="27"/>
      <c r="H177" s="27"/>
      <c r="I177" s="17"/>
    </row>
    <row r="178" spans="1:9" ht="13.5" customHeight="1">
      <c r="A178" s="4"/>
      <c r="B178" s="4"/>
      <c r="C178" s="4"/>
      <c r="D178" s="6"/>
      <c r="E178" s="11"/>
      <c r="F178" s="1"/>
      <c r="G178" s="1"/>
      <c r="H178" s="1"/>
      <c r="I178" s="1"/>
    </row>
    <row r="179" spans="4:5" ht="15">
      <c r="D179" s="6" t="s">
        <v>126</v>
      </c>
      <c r="E179" s="11">
        <v>0</v>
      </c>
    </row>
    <row r="180" spans="1:9" ht="13.5" customHeight="1">
      <c r="A180" s="4"/>
      <c r="B180" s="4"/>
      <c r="C180" s="4"/>
      <c r="D180" s="6" t="s">
        <v>127</v>
      </c>
      <c r="E180" s="11">
        <v>0</v>
      </c>
      <c r="F180" s="3">
        <v>0</v>
      </c>
      <c r="G180" s="3">
        <v>0</v>
      </c>
      <c r="H180" s="3">
        <f>E187</f>
        <v>0</v>
      </c>
      <c r="I180" s="17"/>
    </row>
    <row r="181" spans="4:5" ht="15">
      <c r="D181" s="6" t="s">
        <v>128</v>
      </c>
      <c r="E181" s="11">
        <v>0</v>
      </c>
    </row>
    <row r="182" spans="4:5" ht="15">
      <c r="D182" s="6" t="s">
        <v>129</v>
      </c>
      <c r="E182" s="11">
        <v>0</v>
      </c>
    </row>
    <row r="183" spans="4:5" ht="15">
      <c r="D183" s="6" t="s">
        <v>130</v>
      </c>
      <c r="E183" s="11">
        <v>0</v>
      </c>
    </row>
    <row r="184" spans="4:5" ht="15">
      <c r="D184" s="6" t="s">
        <v>131</v>
      </c>
      <c r="E184" s="11">
        <v>0</v>
      </c>
    </row>
    <row r="185" spans="1:9" ht="13.5" customHeight="1">
      <c r="A185" s="4"/>
      <c r="B185" s="4"/>
      <c r="C185" s="4"/>
      <c r="D185" s="6" t="s">
        <v>132</v>
      </c>
      <c r="E185" s="11">
        <v>0</v>
      </c>
      <c r="F185" s="14"/>
      <c r="G185" s="14"/>
      <c r="H185" s="1"/>
      <c r="I185" s="1"/>
    </row>
    <row r="186" spans="4:5" ht="15">
      <c r="D186" s="6" t="s">
        <v>133</v>
      </c>
      <c r="E186" s="11">
        <v>0</v>
      </c>
    </row>
    <row r="187" spans="1:9" ht="13.5" customHeight="1">
      <c r="A187" s="4"/>
      <c r="B187" s="4"/>
      <c r="C187" s="4"/>
      <c r="D187" s="6" t="s">
        <v>134</v>
      </c>
      <c r="E187" s="11">
        <f>SUM(E178:E186)</f>
        <v>0</v>
      </c>
      <c r="F187" s="1"/>
      <c r="G187" s="1"/>
      <c r="H187" s="1"/>
      <c r="I187" s="1"/>
    </row>
    <row r="188" ht="15">
      <c r="D188" s="6"/>
    </row>
    <row r="189" spans="1:27" ht="13.5" customHeight="1">
      <c r="A189" s="4"/>
      <c r="B189" s="4"/>
      <c r="C189" s="4"/>
      <c r="D189" s="4" t="s">
        <v>135</v>
      </c>
      <c r="E189" s="11"/>
      <c r="F189" s="3">
        <f>SUM(F15:F187)</f>
        <v>1631300</v>
      </c>
      <c r="G189" s="3">
        <f>SUM(G15:G187)</f>
        <v>1597509</v>
      </c>
      <c r="H189" s="3">
        <f>SUM(H15:H187)</f>
        <v>1752200</v>
      </c>
      <c r="I189" s="17">
        <f>(H189/G189)*100</f>
        <v>109.68326313028595</v>
      </c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</row>
    <row r="191" spans="2:4" ht="15">
      <c r="B191" s="20">
        <v>80146</v>
      </c>
      <c r="D191" s="6" t="s">
        <v>136</v>
      </c>
    </row>
    <row r="193" spans="3:9" ht="13.5" customHeight="1">
      <c r="C193" s="1">
        <v>3250</v>
      </c>
      <c r="D193" s="6" t="s">
        <v>137</v>
      </c>
      <c r="E193" s="11">
        <v>2700</v>
      </c>
      <c r="F193" s="3">
        <v>1900</v>
      </c>
      <c r="G193" s="3">
        <v>1850</v>
      </c>
      <c r="H193" s="18">
        <f>E193</f>
        <v>2700</v>
      </c>
      <c r="I193" s="17">
        <f>(H193/G193)*100</f>
        <v>145.94594594594594</v>
      </c>
    </row>
    <row r="195" spans="3:9" ht="13.5" customHeight="1">
      <c r="C195" s="1">
        <v>4300</v>
      </c>
      <c r="D195" s="6" t="s">
        <v>138</v>
      </c>
      <c r="E195" s="11">
        <v>5000</v>
      </c>
      <c r="F195" s="3">
        <v>800</v>
      </c>
      <c r="G195" s="3">
        <v>800</v>
      </c>
      <c r="H195" s="18">
        <f>E195</f>
        <v>5000</v>
      </c>
      <c r="I195" s="17">
        <f>(H195/G195)*100</f>
        <v>625</v>
      </c>
    </row>
    <row r="197" spans="3:7" ht="13.5" customHeight="1">
      <c r="C197" s="1">
        <v>4410</v>
      </c>
      <c r="D197" s="6" t="s">
        <v>139</v>
      </c>
      <c r="F197" s="3">
        <v>2000</v>
      </c>
      <c r="G197" s="3">
        <v>1972.98</v>
      </c>
    </row>
    <row r="199" spans="4:9" ht="13.5" customHeight="1">
      <c r="D199" s="1" t="s">
        <v>140</v>
      </c>
      <c r="E199" s="11">
        <f>SUM(E192:E197)</f>
        <v>7700</v>
      </c>
      <c r="F199" s="3">
        <f>SUM(F192:F197)</f>
        <v>4700</v>
      </c>
      <c r="G199" s="3">
        <f>SUM(G192:G197)</f>
        <v>4622.98</v>
      </c>
      <c r="H199" s="3">
        <f>SUM(H192:H197)</f>
        <v>7700</v>
      </c>
      <c r="I199" s="17">
        <f>(H199/G199)*100</f>
        <v>166.55923235661848</v>
      </c>
    </row>
    <row r="202" spans="1:9" ht="15.75" customHeight="1">
      <c r="A202" s="1">
        <v>801</v>
      </c>
      <c r="B202" s="1"/>
      <c r="D202" s="28" t="s">
        <v>141</v>
      </c>
      <c r="F202" s="3">
        <f>SUM(F189+F199)</f>
        <v>1636000</v>
      </c>
      <c r="G202" s="3">
        <f>SUM(G189+G199)</f>
        <v>1602131.98</v>
      </c>
      <c r="H202" s="3">
        <f>SUM(H189+H199)</f>
        <v>1759900</v>
      </c>
      <c r="I202" s="17">
        <f>(H202/G202)*100</f>
        <v>109.84737973958924</v>
      </c>
    </row>
    <row r="204" spans="1:9" ht="15.75" customHeight="1">
      <c r="A204" s="4">
        <v>854</v>
      </c>
      <c r="B204" s="4">
        <v>85401</v>
      </c>
      <c r="C204" s="4"/>
      <c r="D204" s="28" t="s">
        <v>142</v>
      </c>
      <c r="E204" s="6"/>
      <c r="F204" s="1"/>
      <c r="G204" s="1"/>
      <c r="H204" s="1"/>
      <c r="I204" s="1"/>
    </row>
    <row r="205" spans="1:9" ht="13.5" customHeight="1">
      <c r="A205" s="4"/>
      <c r="B205" s="4"/>
      <c r="C205" s="4"/>
      <c r="D205" s="6"/>
      <c r="E205" s="6"/>
      <c r="F205" s="1"/>
      <c r="G205" s="1"/>
      <c r="H205" s="1"/>
      <c r="I205" s="1"/>
    </row>
    <row r="206" spans="1:27" ht="13.5" customHeight="1">
      <c r="A206" s="4"/>
      <c r="B206" s="4"/>
      <c r="C206" s="4">
        <v>4010</v>
      </c>
      <c r="D206" s="6" t="s">
        <v>15</v>
      </c>
      <c r="E206" s="11"/>
      <c r="F206" s="3"/>
      <c r="G206" s="3"/>
      <c r="H206" s="3"/>
      <c r="I206" s="1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</row>
    <row r="208" spans="1:9" ht="13.5" customHeight="1">
      <c r="A208" s="4"/>
      <c r="B208" s="4"/>
      <c r="C208" s="4"/>
      <c r="D208" s="6"/>
      <c r="E208" s="6"/>
      <c r="F208" s="1"/>
      <c r="G208" s="1"/>
      <c r="H208" s="1"/>
      <c r="I208" s="1"/>
    </row>
    <row r="209" spans="1:27" ht="13.5" customHeight="1">
      <c r="A209" s="4"/>
      <c r="B209" s="4"/>
      <c r="C209" s="4"/>
      <c r="D209" s="6" t="s">
        <v>143</v>
      </c>
      <c r="E209" s="11"/>
      <c r="F209" s="19"/>
      <c r="G209" s="14"/>
      <c r="H209" s="3"/>
      <c r="I209" s="1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</row>
    <row r="210" spans="1:27" ht="13.5" customHeight="1">
      <c r="A210" s="4"/>
      <c r="B210" s="4"/>
      <c r="C210" s="4"/>
      <c r="D210" s="6" t="s">
        <v>144</v>
      </c>
      <c r="E210" s="11">
        <v>55200</v>
      </c>
      <c r="F210" s="14"/>
      <c r="G210" s="14"/>
      <c r="H210" s="3"/>
      <c r="I210" s="1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</row>
    <row r="211" spans="4:5" ht="15">
      <c r="D211" s="6" t="s">
        <v>145</v>
      </c>
      <c r="E211" s="11">
        <v>21100</v>
      </c>
    </row>
    <row r="212" spans="1:27" ht="13.5" customHeight="1">
      <c r="A212" s="4"/>
      <c r="B212" s="4"/>
      <c r="C212" s="4"/>
      <c r="D212" s="6" t="s">
        <v>146</v>
      </c>
      <c r="E212" s="11">
        <v>600</v>
      </c>
      <c r="F212" s="3">
        <v>56600</v>
      </c>
      <c r="G212" s="3">
        <v>56529.34</v>
      </c>
      <c r="H212" s="18">
        <v>81500</v>
      </c>
      <c r="I212" s="17">
        <f>(H212/G212)*100</f>
        <v>144.17291976166712</v>
      </c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</row>
    <row r="213" spans="1:9" ht="13.5" customHeight="1">
      <c r="A213" s="4"/>
      <c r="B213" s="4"/>
      <c r="C213" s="4"/>
      <c r="D213" s="6" t="s">
        <v>147</v>
      </c>
      <c r="E213" s="11">
        <v>0</v>
      </c>
      <c r="F213" s="1"/>
      <c r="G213" s="1"/>
      <c r="H213" s="1"/>
      <c r="I213" s="1"/>
    </row>
    <row r="214" spans="1:9" ht="13.5" customHeight="1">
      <c r="A214" s="4"/>
      <c r="B214" s="4"/>
      <c r="C214" s="4"/>
      <c r="D214" s="6" t="s">
        <v>148</v>
      </c>
      <c r="E214" s="11">
        <v>2000</v>
      </c>
      <c r="F214" s="1"/>
      <c r="G214" s="1"/>
      <c r="H214" s="1"/>
      <c r="I214" s="1"/>
    </row>
    <row r="215" spans="4:5" ht="15">
      <c r="D215" s="6" t="s">
        <v>149</v>
      </c>
      <c r="E215" s="11">
        <v>200</v>
      </c>
    </row>
    <row r="216" spans="4:5" ht="15">
      <c r="D216" s="6" t="s">
        <v>150</v>
      </c>
      <c r="E216" s="11">
        <v>2400</v>
      </c>
    </row>
    <row r="217" spans="1:27" ht="13.5" customHeight="1">
      <c r="A217" s="4"/>
      <c r="B217" s="4"/>
      <c r="C217" s="4"/>
      <c r="D217" s="6" t="s">
        <v>151</v>
      </c>
      <c r="E217" s="11">
        <f>SUM(E210:E216)</f>
        <v>81500</v>
      </c>
      <c r="F217" s="3"/>
      <c r="G217" s="3"/>
      <c r="H217" s="3"/>
      <c r="I217" s="1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</row>
    <row r="218" spans="1:9" ht="13.5" customHeight="1">
      <c r="A218" s="4"/>
      <c r="B218" s="4"/>
      <c r="C218" s="4"/>
      <c r="D218" s="6"/>
      <c r="E218" s="11"/>
      <c r="F218" s="1"/>
      <c r="G218" s="1"/>
      <c r="H218" s="1"/>
      <c r="I218" s="1"/>
    </row>
    <row r="219" spans="1:9" ht="13.5" customHeight="1">
      <c r="A219" s="4"/>
      <c r="B219" s="4"/>
      <c r="C219" s="4">
        <v>4040</v>
      </c>
      <c r="D219" s="6" t="s">
        <v>152</v>
      </c>
      <c r="E219" s="6"/>
      <c r="F219" s="14"/>
      <c r="G219" s="14"/>
      <c r="H219" s="14"/>
      <c r="I219" s="14"/>
    </row>
    <row r="220" spans="1:9" ht="13.5" customHeight="1">
      <c r="A220" s="4"/>
      <c r="B220" s="4"/>
      <c r="C220" s="4"/>
      <c r="D220" s="6"/>
      <c r="E220" s="6"/>
      <c r="F220" s="1"/>
      <c r="G220" s="1"/>
      <c r="H220" s="1"/>
      <c r="I220" s="1"/>
    </row>
    <row r="221" spans="1:27" ht="13.5" customHeight="1">
      <c r="A221" s="4"/>
      <c r="B221" s="4"/>
      <c r="C221" s="4"/>
      <c r="D221" s="6" t="s">
        <v>153</v>
      </c>
      <c r="E221" s="11">
        <v>4800</v>
      </c>
      <c r="F221" s="3">
        <v>4400</v>
      </c>
      <c r="G221" s="3">
        <v>4397.85</v>
      </c>
      <c r="H221" s="18">
        <f>E221</f>
        <v>4800</v>
      </c>
      <c r="I221" s="17">
        <f>(H221/G221)*100</f>
        <v>109.14424093591187</v>
      </c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</row>
    <row r="222" spans="1:9" ht="13.5" customHeight="1">
      <c r="A222" s="4"/>
      <c r="B222" s="4"/>
      <c r="C222" s="4"/>
      <c r="D222" s="6"/>
      <c r="E222" s="6"/>
      <c r="F222" s="1"/>
      <c r="G222" s="1"/>
      <c r="H222" s="1"/>
      <c r="I222" s="17"/>
    </row>
    <row r="223" spans="1:9" ht="13.5" customHeight="1">
      <c r="A223" s="4"/>
      <c r="B223" s="4"/>
      <c r="C223" s="4">
        <v>4110</v>
      </c>
      <c r="D223" s="6" t="s">
        <v>154</v>
      </c>
      <c r="E223" s="6"/>
      <c r="F223" s="14"/>
      <c r="G223" s="14"/>
      <c r="H223" s="14"/>
      <c r="I223" s="1"/>
    </row>
    <row r="224" spans="1:9" ht="13.5" customHeight="1">
      <c r="A224" s="4"/>
      <c r="B224" s="4"/>
      <c r="C224" s="4"/>
      <c r="D224" s="6"/>
      <c r="E224" s="6"/>
      <c r="F224" s="1"/>
      <c r="G224" s="1"/>
      <c r="H224" s="1"/>
      <c r="I224" s="1"/>
    </row>
    <row r="225" spans="1:27" ht="13.5" customHeight="1">
      <c r="A225" s="4"/>
      <c r="B225" s="4"/>
      <c r="C225" s="4"/>
      <c r="D225" s="6" t="s">
        <v>155</v>
      </c>
      <c r="E225" s="11">
        <v>16100</v>
      </c>
      <c r="F225" s="3">
        <v>10500</v>
      </c>
      <c r="G225" s="3">
        <v>10500</v>
      </c>
      <c r="H225" s="18">
        <f>E225</f>
        <v>16100</v>
      </c>
      <c r="I225" s="17">
        <f>(H225/G225)*100</f>
        <v>153.33333333333334</v>
      </c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</row>
    <row r="226" spans="1:9" ht="13.5" customHeight="1">
      <c r="A226" s="4"/>
      <c r="B226" s="4"/>
      <c r="C226" s="4"/>
      <c r="D226" s="6"/>
      <c r="E226" s="6"/>
      <c r="F226" s="1"/>
      <c r="G226" s="1"/>
      <c r="H226" s="1"/>
      <c r="I226" s="1"/>
    </row>
    <row r="227" spans="1:9" ht="13.5" customHeight="1">
      <c r="A227" s="4"/>
      <c r="B227" s="4"/>
      <c r="C227" s="4">
        <v>4120</v>
      </c>
      <c r="D227" s="6" t="s">
        <v>156</v>
      </c>
      <c r="E227" s="6"/>
      <c r="F227" s="14"/>
      <c r="G227" s="14"/>
      <c r="H227" s="14"/>
      <c r="I227" s="1"/>
    </row>
    <row r="228" spans="1:9" ht="13.5" customHeight="1">
      <c r="A228" s="4"/>
      <c r="B228" s="4"/>
      <c r="C228" s="4"/>
      <c r="D228" s="6"/>
      <c r="E228" s="6"/>
      <c r="F228" s="1"/>
      <c r="G228" s="1"/>
      <c r="H228" s="1"/>
      <c r="I228" s="1"/>
    </row>
    <row r="229" spans="1:27" ht="13.5" customHeight="1">
      <c r="A229" s="4"/>
      <c r="B229" s="4"/>
      <c r="C229" s="4"/>
      <c r="D229" s="6" t="s">
        <v>157</v>
      </c>
      <c r="E229" s="11">
        <v>2200</v>
      </c>
      <c r="F229" s="3">
        <v>1460</v>
      </c>
      <c r="G229" s="3">
        <v>1453.93</v>
      </c>
      <c r="H229" s="18">
        <f>E229</f>
        <v>2200</v>
      </c>
      <c r="I229" s="17">
        <f>(H229/G229)*100</f>
        <v>151.31402474672095</v>
      </c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</row>
    <row r="230" spans="1:9" ht="13.5" customHeight="1">
      <c r="A230" s="4"/>
      <c r="B230" s="4"/>
      <c r="C230" s="4"/>
      <c r="D230" s="6"/>
      <c r="E230" s="6"/>
      <c r="F230" s="1"/>
      <c r="G230" s="1"/>
      <c r="H230" s="1"/>
      <c r="I230" s="1"/>
    </row>
    <row r="231" spans="1:9" ht="13.5" customHeight="1">
      <c r="A231" s="4"/>
      <c r="B231" s="4"/>
      <c r="C231" s="4">
        <v>4440</v>
      </c>
      <c r="D231" s="6" t="s">
        <v>158</v>
      </c>
      <c r="E231" s="6"/>
      <c r="F231" s="14"/>
      <c r="G231" s="14"/>
      <c r="H231" s="14"/>
      <c r="I231" s="1"/>
    </row>
    <row r="232" spans="1:9" ht="13.5" customHeight="1">
      <c r="A232" s="4"/>
      <c r="B232" s="4"/>
      <c r="C232" s="4"/>
      <c r="D232" s="6"/>
      <c r="E232" s="6"/>
      <c r="F232" s="1"/>
      <c r="G232" s="1"/>
      <c r="H232" s="1"/>
      <c r="I232" s="1"/>
    </row>
    <row r="233" spans="1:27" ht="13.5" customHeight="1">
      <c r="A233" s="4"/>
      <c r="B233" s="4"/>
      <c r="C233" s="4"/>
      <c r="D233" s="6" t="s">
        <v>159</v>
      </c>
      <c r="E233" s="11">
        <v>5500</v>
      </c>
      <c r="F233" s="3">
        <v>3300</v>
      </c>
      <c r="G233" s="3">
        <v>3300</v>
      </c>
      <c r="H233" s="18">
        <f>E233</f>
        <v>5500</v>
      </c>
      <c r="I233" s="17">
        <f>(H233/G233)*100</f>
        <v>166.66666666666669</v>
      </c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</row>
    <row r="234" spans="1:9" ht="13.5" customHeight="1">
      <c r="A234" s="4"/>
      <c r="B234" s="4"/>
      <c r="C234" s="4"/>
      <c r="D234" s="6"/>
      <c r="E234" s="11"/>
      <c r="F234" s="3"/>
      <c r="G234" s="3"/>
      <c r="H234" s="3"/>
      <c r="I234" s="17"/>
    </row>
    <row r="235" spans="1:9" ht="13.5" customHeight="1">
      <c r="A235" s="4"/>
      <c r="B235" s="4"/>
      <c r="C235" s="4"/>
      <c r="D235" s="4" t="s">
        <v>160</v>
      </c>
      <c r="E235" s="11"/>
      <c r="F235" s="3">
        <f>SUM(F209:F233)</f>
        <v>76260</v>
      </c>
      <c r="G235" s="3">
        <f>SUM(G209:G233)</f>
        <v>76181.12</v>
      </c>
      <c r="H235" s="3">
        <f>SUM(H209:H233)</f>
        <v>110100</v>
      </c>
      <c r="I235" s="17">
        <f>(H235/G235)*100</f>
        <v>144.52399754689878</v>
      </c>
    </row>
    <row r="236" spans="1:9" ht="13.5" customHeight="1">
      <c r="A236" s="4"/>
      <c r="B236" s="4"/>
      <c r="C236" s="4"/>
      <c r="D236" s="6"/>
      <c r="E236" s="6"/>
      <c r="F236" s="1"/>
      <c r="G236" s="1"/>
      <c r="H236" s="1"/>
      <c r="I236" s="1"/>
    </row>
    <row r="237" spans="1:9" ht="13.5" customHeight="1">
      <c r="A237" s="4">
        <v>854</v>
      </c>
      <c r="B237" s="4">
        <v>85412</v>
      </c>
      <c r="C237" s="4"/>
      <c r="D237" s="1" t="s">
        <v>161</v>
      </c>
      <c r="E237" s="6"/>
      <c r="F237" s="1"/>
      <c r="G237" s="1"/>
      <c r="H237" s="1"/>
      <c r="I237" s="1"/>
    </row>
    <row r="238" spans="2:9" ht="13.5" customHeight="1">
      <c r="B238" s="1"/>
      <c r="C238" s="1"/>
      <c r="D238" s="6"/>
      <c r="E238" s="6"/>
      <c r="F238" s="1"/>
      <c r="G238" s="1"/>
      <c r="H238" s="1"/>
      <c r="I238" s="1"/>
    </row>
    <row r="240" spans="3:9" ht="13.5" customHeight="1">
      <c r="C240" s="4">
        <v>4010</v>
      </c>
      <c r="D240" s="6" t="s">
        <v>15</v>
      </c>
      <c r="E240" s="11"/>
      <c r="F240" s="3"/>
      <c r="G240" s="3"/>
      <c r="H240" s="3"/>
      <c r="I240" s="17"/>
    </row>
    <row r="241" spans="4:8" ht="13.5" customHeight="1">
      <c r="D241" s="6" t="s">
        <v>162</v>
      </c>
      <c r="E241" s="11">
        <v>0</v>
      </c>
      <c r="F241" s="3">
        <v>0</v>
      </c>
      <c r="G241" s="3">
        <v>0</v>
      </c>
      <c r="H241" s="18">
        <f>E241</f>
        <v>0</v>
      </c>
    </row>
    <row r="243" spans="3:9" ht="13.5" customHeight="1">
      <c r="C243" s="4">
        <v>4110</v>
      </c>
      <c r="D243" s="6" t="s">
        <v>154</v>
      </c>
      <c r="E243" s="6"/>
      <c r="F243" s="14"/>
      <c r="G243" s="14"/>
      <c r="H243" s="14"/>
      <c r="I243" s="1"/>
    </row>
    <row r="244" spans="4:8" ht="13.5" customHeight="1">
      <c r="D244" s="6" t="s">
        <v>163</v>
      </c>
      <c r="E244" s="11">
        <v>0</v>
      </c>
      <c r="F244" s="3">
        <v>0</v>
      </c>
      <c r="G244" s="3">
        <v>0</v>
      </c>
      <c r="H244" s="18">
        <f>E244</f>
        <v>0</v>
      </c>
    </row>
    <row r="246" spans="3:9" ht="13.5" customHeight="1">
      <c r="C246" s="4">
        <v>4120</v>
      </c>
      <c r="D246" s="6" t="s">
        <v>156</v>
      </c>
      <c r="E246" s="6"/>
      <c r="F246" s="14"/>
      <c r="G246" s="14"/>
      <c r="H246" s="14"/>
      <c r="I246" s="1"/>
    </row>
    <row r="247" spans="4:8" ht="13.5" customHeight="1">
      <c r="D247" s="6" t="s">
        <v>164</v>
      </c>
      <c r="E247" s="11">
        <v>0</v>
      </c>
      <c r="F247" s="3">
        <v>0</v>
      </c>
      <c r="G247" s="3">
        <v>0</v>
      </c>
      <c r="H247" s="18">
        <f>E247</f>
        <v>0</v>
      </c>
    </row>
    <row r="249" spans="3:9" ht="13.5" customHeight="1">
      <c r="C249" s="4">
        <v>4210</v>
      </c>
      <c r="D249" s="6" t="s">
        <v>59</v>
      </c>
      <c r="E249" s="11"/>
      <c r="F249" s="19"/>
      <c r="G249" s="19"/>
      <c r="H249" s="19"/>
      <c r="I249" s="17"/>
    </row>
    <row r="250" spans="4:8" ht="13.5" customHeight="1">
      <c r="D250" s="6" t="s">
        <v>165</v>
      </c>
      <c r="E250" s="11">
        <v>0</v>
      </c>
      <c r="F250" s="3">
        <v>10000</v>
      </c>
      <c r="G250" s="3">
        <v>9983</v>
      </c>
      <c r="H250" s="18">
        <f>E250</f>
        <v>0</v>
      </c>
    </row>
    <row r="251" ht="15">
      <c r="D251" s="6"/>
    </row>
    <row r="252" spans="3:9" ht="13.5" customHeight="1">
      <c r="C252" s="4">
        <v>4220</v>
      </c>
      <c r="D252" s="6" t="s">
        <v>69</v>
      </c>
      <c r="E252" s="6"/>
      <c r="F252" s="6"/>
      <c r="G252" s="6"/>
      <c r="H252" s="6"/>
      <c r="I252" s="17"/>
    </row>
    <row r="253" spans="4:8" ht="13.5" customHeight="1">
      <c r="D253" s="6" t="s">
        <v>166</v>
      </c>
      <c r="E253" s="11">
        <v>0</v>
      </c>
      <c r="F253" s="3">
        <v>0</v>
      </c>
      <c r="G253" s="3">
        <v>0</v>
      </c>
      <c r="H253" s="18">
        <f>E253</f>
        <v>0</v>
      </c>
    </row>
    <row r="254" ht="15">
      <c r="D254" s="6"/>
    </row>
    <row r="255" spans="3:9" ht="13.5" customHeight="1">
      <c r="C255" s="4">
        <v>4260</v>
      </c>
      <c r="D255" s="6" t="s">
        <v>78</v>
      </c>
      <c r="E255" s="6"/>
      <c r="F255" s="1"/>
      <c r="G255" s="1"/>
      <c r="H255" s="1"/>
      <c r="I255" s="1"/>
    </row>
    <row r="256" spans="4:8" ht="13.5" customHeight="1">
      <c r="D256" s="6" t="s">
        <v>167</v>
      </c>
      <c r="E256" s="11">
        <v>0</v>
      </c>
      <c r="F256" s="3">
        <v>5000</v>
      </c>
      <c r="G256" s="3">
        <v>4984.43</v>
      </c>
      <c r="H256" s="18">
        <f>E256</f>
        <v>0</v>
      </c>
    </row>
    <row r="257" ht="15">
      <c r="D257" s="6"/>
    </row>
    <row r="258" spans="3:9" ht="13.5" customHeight="1">
      <c r="C258" s="4">
        <v>4300</v>
      </c>
      <c r="D258" s="6" t="s">
        <v>102</v>
      </c>
      <c r="E258" s="6"/>
      <c r="F258" s="26"/>
      <c r="G258" s="26"/>
      <c r="H258" s="26"/>
      <c r="I258" s="1"/>
    </row>
    <row r="260" spans="4:8" ht="13.5" customHeight="1">
      <c r="D260" s="6" t="s">
        <v>168</v>
      </c>
      <c r="E260" s="11">
        <v>0</v>
      </c>
      <c r="F260" s="3">
        <v>4840</v>
      </c>
      <c r="G260" s="3">
        <v>4831.92</v>
      </c>
      <c r="H260" s="18">
        <f>E260</f>
        <v>0</v>
      </c>
    </row>
    <row r="261" spans="1:9" ht="13.5" customHeight="1">
      <c r="A261" s="4"/>
      <c r="B261" s="4"/>
      <c r="C261" s="4"/>
      <c r="D261" s="6"/>
      <c r="E261" s="11"/>
      <c r="F261" s="1"/>
      <c r="G261" s="1"/>
      <c r="H261" s="1"/>
      <c r="I261" s="1"/>
    </row>
    <row r="262" spans="1:9" ht="13.5" customHeight="1">
      <c r="A262" s="4"/>
      <c r="B262" s="4"/>
      <c r="C262" s="4"/>
      <c r="D262" s="6"/>
      <c r="E262" s="11"/>
      <c r="F262" s="3"/>
      <c r="G262" s="3"/>
      <c r="H262" s="3"/>
      <c r="I262" s="17"/>
    </row>
    <row r="263" spans="4:8" ht="13.5" customHeight="1">
      <c r="D263" s="4" t="s">
        <v>169</v>
      </c>
      <c r="F263" s="3">
        <f>SUM(F241:F260)</f>
        <v>19840</v>
      </c>
      <c r="G263" s="3">
        <f>SUM(G241:G260)</f>
        <v>19799.35</v>
      </c>
      <c r="H263" s="3">
        <f>SUM(H241:H260)</f>
        <v>0</v>
      </c>
    </row>
    <row r="265" spans="2:8" ht="13.5" customHeight="1">
      <c r="B265" s="1">
        <v>85446</v>
      </c>
      <c r="C265" s="1">
        <v>3250</v>
      </c>
      <c r="D265" s="6" t="s">
        <v>170</v>
      </c>
      <c r="E265" s="11">
        <v>500</v>
      </c>
      <c r="F265" s="3">
        <v>0</v>
      </c>
      <c r="G265" s="3">
        <v>0</v>
      </c>
      <c r="H265" s="3">
        <v>800</v>
      </c>
    </row>
    <row r="267" spans="1:27" ht="13.5" customHeight="1">
      <c r="A267" s="4"/>
      <c r="B267" s="4"/>
      <c r="C267" s="4"/>
      <c r="D267" s="29" t="s">
        <v>171</v>
      </c>
      <c r="E267" s="11"/>
      <c r="F267" s="21">
        <f>SUM(F202+F235+F263+F265)</f>
        <v>1732100</v>
      </c>
      <c r="G267" s="21">
        <f>SUM(G202+G235+G263+G265)</f>
        <v>1698112.4500000002</v>
      </c>
      <c r="H267" s="21">
        <f>SUM(H202+H235+H263+H265)</f>
        <v>1870800</v>
      </c>
      <c r="I267" s="30">
        <f>(H267/G267)*100</f>
        <v>110.16938248111896</v>
      </c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</row>
    <row r="268" spans="1:9" ht="13.5" customHeight="1">
      <c r="A268" s="4"/>
      <c r="B268" s="4"/>
      <c r="C268" s="4"/>
      <c r="D268" s="6"/>
      <c r="E268" s="6"/>
      <c r="F268" s="1"/>
      <c r="G268" s="1"/>
      <c r="H268" s="1"/>
      <c r="I268" s="1"/>
    </row>
    <row r="271" spans="1:27" ht="13.5" customHeight="1">
      <c r="A271" s="4"/>
      <c r="B271" s="4"/>
      <c r="C271" s="4"/>
      <c r="D271" s="6"/>
      <c r="E271" s="11"/>
      <c r="F271" s="3"/>
      <c r="G271" s="3"/>
      <c r="H271" s="3"/>
      <c r="I271" s="1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</row>
    <row r="272" spans="1:27" ht="13.5" customHeight="1">
      <c r="A272" s="4">
        <v>801</v>
      </c>
      <c r="B272" s="4"/>
      <c r="C272" s="4"/>
      <c r="D272" s="4" t="s">
        <v>172</v>
      </c>
      <c r="E272" s="11"/>
      <c r="F272" s="3"/>
      <c r="G272" s="3"/>
      <c r="H272" s="3"/>
      <c r="I272" s="1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</row>
    <row r="273" spans="1:9" ht="13.5" customHeight="1">
      <c r="A273" s="4"/>
      <c r="B273" s="4"/>
      <c r="C273" s="4"/>
      <c r="D273" s="6"/>
      <c r="E273" s="6"/>
      <c r="F273" s="1"/>
      <c r="G273" s="1"/>
      <c r="H273" s="1"/>
      <c r="I273" s="1"/>
    </row>
    <row r="274" spans="1:27" ht="13.5" customHeight="1">
      <c r="A274" s="4"/>
      <c r="B274" s="4">
        <v>80110</v>
      </c>
      <c r="C274" s="4" t="s">
        <v>173</v>
      </c>
      <c r="D274" s="6" t="s">
        <v>174</v>
      </c>
      <c r="E274" s="11">
        <v>400</v>
      </c>
      <c r="F274" s="14"/>
      <c r="G274" s="14"/>
      <c r="H274" s="3"/>
      <c r="I274" s="1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</row>
    <row r="275" spans="1:27" ht="13.5" customHeight="1">
      <c r="A275" s="4"/>
      <c r="B275" s="4"/>
      <c r="C275" s="4"/>
      <c r="D275" s="6" t="s">
        <v>175</v>
      </c>
      <c r="E275" s="11">
        <v>2600</v>
      </c>
      <c r="F275" s="3">
        <v>9000</v>
      </c>
      <c r="G275" s="3">
        <v>12969.87</v>
      </c>
      <c r="H275" s="18">
        <f>E278</f>
        <v>11000</v>
      </c>
      <c r="I275" s="17">
        <f>(H275/G275)*100</f>
        <v>84.81195262558529</v>
      </c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</row>
    <row r="276" spans="4:5" ht="15">
      <c r="D276" s="6" t="s">
        <v>176</v>
      </c>
      <c r="E276" s="11">
        <v>2000</v>
      </c>
    </row>
    <row r="277" spans="1:27" ht="13.5" customHeight="1">
      <c r="A277" s="4"/>
      <c r="B277" s="4"/>
      <c r="C277" s="4"/>
      <c r="D277" s="6" t="s">
        <v>177</v>
      </c>
      <c r="E277" s="11">
        <v>6000</v>
      </c>
      <c r="F277" s="3"/>
      <c r="G277" s="3"/>
      <c r="H277" s="3"/>
      <c r="I277" s="1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</row>
    <row r="278" spans="4:5" ht="15">
      <c r="D278" s="6" t="s">
        <v>14</v>
      </c>
      <c r="E278" s="11">
        <f>SUM(E274:E277)</f>
        <v>11000</v>
      </c>
    </row>
    <row r="280" spans="3:9" ht="13.5" customHeight="1">
      <c r="C280" s="4" t="s">
        <v>178</v>
      </c>
      <c r="D280" s="6" t="s">
        <v>179</v>
      </c>
      <c r="E280" s="11">
        <v>96200</v>
      </c>
      <c r="F280" s="3">
        <v>92500</v>
      </c>
      <c r="G280" s="3">
        <v>79899.36</v>
      </c>
      <c r="H280" s="18">
        <f>E280</f>
        <v>96200</v>
      </c>
      <c r="I280" s="17">
        <f>(H280/G280)*100</f>
        <v>120.40146504302412</v>
      </c>
    </row>
    <row r="281" spans="4:5" ht="15">
      <c r="D281" s="6" t="s">
        <v>180</v>
      </c>
      <c r="E281" s="11"/>
    </row>
    <row r="282" ht="15">
      <c r="D282" s="6" t="s">
        <v>181</v>
      </c>
    </row>
    <row r="284" spans="1:9" ht="13.5" customHeight="1">
      <c r="A284" s="4"/>
      <c r="B284" s="4"/>
      <c r="C284" s="4"/>
      <c r="D284" s="6"/>
      <c r="E284" s="6"/>
      <c r="F284" s="1"/>
      <c r="G284" s="1"/>
      <c r="H284" s="1"/>
      <c r="I284" s="1"/>
    </row>
    <row r="285" spans="1:9" ht="13.5" customHeight="1">
      <c r="A285" s="4"/>
      <c r="B285" s="4">
        <v>85412</v>
      </c>
      <c r="C285" s="4" t="s">
        <v>178</v>
      </c>
      <c r="D285" s="6" t="s">
        <v>182</v>
      </c>
      <c r="E285" s="11">
        <v>0</v>
      </c>
      <c r="F285" s="3">
        <v>65000</v>
      </c>
      <c r="G285" s="3">
        <v>64990</v>
      </c>
      <c r="H285" s="18">
        <f>E285</f>
        <v>0</v>
      </c>
      <c r="I285" s="17">
        <f>(H285/G285)*100</f>
        <v>0</v>
      </c>
    </row>
    <row r="286" spans="1:9" ht="13.5" customHeight="1">
      <c r="A286" s="4"/>
      <c r="B286" s="4"/>
      <c r="C286" s="4"/>
      <c r="D286" s="6"/>
      <c r="E286" s="6"/>
      <c r="F286" s="1"/>
      <c r="G286" s="1"/>
      <c r="H286" s="1"/>
      <c r="I286" s="1"/>
    </row>
    <row r="287" spans="1:9" ht="13.5" customHeight="1">
      <c r="A287" s="4"/>
      <c r="B287" s="4"/>
      <c r="C287" s="4"/>
      <c r="D287" s="6"/>
      <c r="E287" s="11"/>
      <c r="F287" s="3"/>
      <c r="G287" s="3"/>
      <c r="H287" s="3"/>
      <c r="I287" s="17"/>
    </row>
    <row r="288" spans="1:9" ht="13.5" customHeight="1">
      <c r="A288" s="4"/>
      <c r="B288" s="4"/>
      <c r="C288" s="4" t="s">
        <v>183</v>
      </c>
      <c r="D288" s="6" t="s">
        <v>184</v>
      </c>
      <c r="E288" s="11">
        <v>0</v>
      </c>
      <c r="F288" s="3">
        <v>0</v>
      </c>
      <c r="G288" s="3">
        <v>0</v>
      </c>
      <c r="H288" s="18">
        <f>E288</f>
        <v>0</v>
      </c>
      <c r="I288" s="17">
        <v>0</v>
      </c>
    </row>
    <row r="289" spans="1:9" ht="13.5" customHeight="1">
      <c r="A289" s="4"/>
      <c r="B289" s="4"/>
      <c r="C289" s="4"/>
      <c r="D289" s="6"/>
      <c r="E289" s="6"/>
      <c r="F289" s="1"/>
      <c r="G289" s="1"/>
      <c r="H289" s="1"/>
      <c r="I289" s="1"/>
    </row>
    <row r="290" spans="1:9" ht="13.5" customHeight="1">
      <c r="A290" s="4"/>
      <c r="B290" s="4"/>
      <c r="C290" s="4"/>
      <c r="D290" s="6"/>
      <c r="E290" s="6"/>
      <c r="F290" s="1"/>
      <c r="G290" s="1"/>
      <c r="H290" s="1"/>
      <c r="I290" s="1"/>
    </row>
    <row r="291" spans="1:9" ht="13.5" customHeight="1">
      <c r="A291" s="4"/>
      <c r="B291" s="4"/>
      <c r="C291" s="4" t="s">
        <v>185</v>
      </c>
      <c r="D291" s="6" t="s">
        <v>186</v>
      </c>
      <c r="E291" s="11">
        <v>0</v>
      </c>
      <c r="F291" s="3">
        <v>25</v>
      </c>
      <c r="G291" s="3">
        <v>344.26</v>
      </c>
      <c r="H291" s="18">
        <v>300</v>
      </c>
      <c r="I291" s="17">
        <f>(H291/G291)*100</f>
        <v>87.14343809911114</v>
      </c>
    </row>
    <row r="292" spans="1:9" ht="13.5" customHeight="1">
      <c r="A292" s="4"/>
      <c r="B292" s="4"/>
      <c r="C292" s="4"/>
      <c r="D292" s="6"/>
      <c r="E292" s="11"/>
      <c r="F292" s="1"/>
      <c r="G292" s="1"/>
      <c r="H292" s="1"/>
      <c r="I292" s="1"/>
    </row>
    <row r="293" spans="1:27" ht="13.5" customHeight="1">
      <c r="A293" s="4"/>
      <c r="B293" s="4"/>
      <c r="C293" s="4"/>
      <c r="D293" s="6"/>
      <c r="E293" s="11"/>
      <c r="F293" s="3"/>
      <c r="G293" s="3"/>
      <c r="H293" s="3"/>
      <c r="I293" s="1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</row>
    <row r="294" spans="1:27" ht="13.5" customHeight="1">
      <c r="A294" s="4"/>
      <c r="B294" s="4"/>
      <c r="C294" s="4"/>
      <c r="D294" s="29" t="s">
        <v>187</v>
      </c>
      <c r="E294" s="11"/>
      <c r="F294" s="3">
        <f>SUM(F274:F292)</f>
        <v>166525</v>
      </c>
      <c r="G294" s="3">
        <f>SUM(G274:G292)</f>
        <v>158203.49</v>
      </c>
      <c r="H294" s="3">
        <f>SUM(H274:H292)</f>
        <v>107500</v>
      </c>
      <c r="I294" s="17">
        <f>(H294/G294)*100</f>
        <v>67.9504605113326</v>
      </c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</row>
    <row r="302" spans="1:27" ht="13.5" customHeight="1">
      <c r="A302" s="4"/>
      <c r="B302" s="4"/>
      <c r="C302" s="4"/>
      <c r="D302" s="6"/>
      <c r="E302" s="11"/>
      <c r="F302" s="11"/>
      <c r="G302" s="11"/>
      <c r="H302" s="11"/>
      <c r="I302" s="3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</row>
    <row r="303" spans="1:9" ht="24.75" customHeight="1">
      <c r="A303" s="91" t="s">
        <v>192</v>
      </c>
      <c r="B303" s="91"/>
      <c r="C303" s="91"/>
      <c r="D303" s="91"/>
      <c r="E303" s="91"/>
      <c r="F303" s="91"/>
      <c r="G303" s="91"/>
      <c r="H303" s="91"/>
      <c r="I303" s="91"/>
    </row>
    <row r="304" spans="7:8" ht="24.75" customHeight="1">
      <c r="G304" s="15"/>
      <c r="H304" s="15"/>
    </row>
    <row r="305" spans="1:27" ht="15" customHeight="1">
      <c r="A305" s="92" t="s">
        <v>191</v>
      </c>
      <c r="B305" s="92"/>
      <c r="C305" s="92"/>
      <c r="D305" s="92"/>
      <c r="E305" s="92"/>
      <c r="F305" s="92"/>
      <c r="G305" s="92"/>
      <c r="H305" s="92"/>
      <c r="I305" s="92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</row>
    <row r="306" spans="1:27" ht="15" customHeight="1">
      <c r="A306" s="12"/>
      <c r="B306" s="22"/>
      <c r="C306" s="12"/>
      <c r="D306" s="16"/>
      <c r="E306" s="8"/>
      <c r="F306" s="9"/>
      <c r="G306" s="9"/>
      <c r="H306" s="9"/>
      <c r="I306" s="9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</row>
    <row r="307" spans="1:9" ht="13.5" customHeight="1">
      <c r="A307" s="4" t="s">
        <v>1</v>
      </c>
      <c r="B307" s="4" t="s">
        <v>2</v>
      </c>
      <c r="C307" s="4" t="s">
        <v>3</v>
      </c>
      <c r="D307" s="10" t="s">
        <v>188</v>
      </c>
      <c r="E307" s="6"/>
      <c r="F307" s="10"/>
      <c r="G307" s="10" t="s">
        <v>189</v>
      </c>
      <c r="H307" s="10"/>
      <c r="I307" s="10"/>
    </row>
    <row r="308" spans="1:9" ht="13.5" customHeight="1">
      <c r="A308" s="4">
        <v>801</v>
      </c>
      <c r="B308" s="4">
        <v>80110</v>
      </c>
      <c r="C308" s="4">
        <v>4270</v>
      </c>
      <c r="D308" s="6" t="s">
        <v>85</v>
      </c>
      <c r="E308" s="11"/>
      <c r="F308" s="19"/>
      <c r="G308" s="19"/>
      <c r="H308" s="19"/>
      <c r="I308" s="17"/>
    </row>
    <row r="309" spans="1:9" ht="13.5" customHeight="1">
      <c r="A309" s="4"/>
      <c r="B309" s="4"/>
      <c r="C309" s="4"/>
      <c r="D309" s="6" t="s">
        <v>86</v>
      </c>
      <c r="E309" s="11">
        <v>0</v>
      </c>
      <c r="I309" s="4"/>
    </row>
    <row r="310" spans="4:8" ht="13.5" customHeight="1">
      <c r="D310" s="6" t="s">
        <v>87</v>
      </c>
      <c r="E310" s="11">
        <v>0</v>
      </c>
      <c r="F310" s="1"/>
      <c r="G310" s="1"/>
      <c r="H310" s="1"/>
    </row>
    <row r="311" spans="4:5" ht="15">
      <c r="D311" s="6" t="s">
        <v>88</v>
      </c>
      <c r="E311" s="11">
        <v>0</v>
      </c>
    </row>
    <row r="312" spans="4:5" ht="15">
      <c r="D312" s="6" t="s">
        <v>89</v>
      </c>
      <c r="E312" s="11">
        <v>0</v>
      </c>
    </row>
    <row r="313" spans="4:5" ht="15">
      <c r="D313" s="6" t="s">
        <v>90</v>
      </c>
      <c r="E313" s="11">
        <v>0</v>
      </c>
    </row>
    <row r="314" spans="4:5" ht="15">
      <c r="D314" s="6" t="s">
        <v>91</v>
      </c>
      <c r="E314" s="11">
        <v>0</v>
      </c>
    </row>
    <row r="315" spans="4:5" ht="15">
      <c r="D315" s="6" t="s">
        <v>92</v>
      </c>
      <c r="E315" s="11">
        <v>0</v>
      </c>
    </row>
    <row r="316" spans="4:5" ht="15">
      <c r="D316" s="6" t="s">
        <v>93</v>
      </c>
      <c r="E316" s="11">
        <v>0</v>
      </c>
    </row>
    <row r="317" spans="4:8" ht="13.5" customHeight="1">
      <c r="D317" s="6" t="s">
        <v>94</v>
      </c>
      <c r="E317" s="11">
        <v>0</v>
      </c>
      <c r="F317" s="14">
        <v>33000</v>
      </c>
      <c r="G317" s="14">
        <v>32906.22</v>
      </c>
      <c r="H317" s="18">
        <f>E324</f>
        <v>0</v>
      </c>
    </row>
    <row r="318" spans="1:9" ht="13.5" customHeight="1">
      <c r="A318" s="4"/>
      <c r="B318" s="4"/>
      <c r="C318" s="4"/>
      <c r="D318" s="6" t="s">
        <v>95</v>
      </c>
      <c r="E318" s="11">
        <v>0</v>
      </c>
      <c r="I318" s="1"/>
    </row>
    <row r="319" spans="1:9" ht="13.5" customHeight="1">
      <c r="A319" s="4"/>
      <c r="B319" s="4"/>
      <c r="C319" s="4"/>
      <c r="D319" s="6" t="s">
        <v>96</v>
      </c>
      <c r="E319" s="11">
        <v>0</v>
      </c>
      <c r="I319" s="17"/>
    </row>
    <row r="320" spans="4:5" ht="15">
      <c r="D320" s="6" t="s">
        <v>97</v>
      </c>
      <c r="E320" s="11">
        <v>0</v>
      </c>
    </row>
    <row r="321" spans="4:5" ht="15">
      <c r="D321" s="6" t="s">
        <v>98</v>
      </c>
      <c r="E321" s="11">
        <v>0</v>
      </c>
    </row>
    <row r="322" spans="4:5" ht="15">
      <c r="D322" s="6" t="s">
        <v>99</v>
      </c>
      <c r="E322" s="11">
        <v>0</v>
      </c>
    </row>
    <row r="323" spans="4:5" ht="15">
      <c r="D323" s="6" t="s">
        <v>100</v>
      </c>
      <c r="E323" s="11">
        <v>0</v>
      </c>
    </row>
    <row r="324" spans="4:8" ht="13.5" customHeight="1">
      <c r="D324" s="6" t="s">
        <v>101</v>
      </c>
      <c r="E324" s="11">
        <f>SUM(E309:E323)</f>
        <v>0</v>
      </c>
      <c r="F324" s="1"/>
      <c r="G324" s="1"/>
      <c r="H324" s="1"/>
    </row>
    <row r="325" spans="1:9" ht="13.5" customHeight="1">
      <c r="A325" s="4"/>
      <c r="B325" s="4"/>
      <c r="C325" s="4"/>
      <c r="D325" s="6"/>
      <c r="E325" s="11"/>
      <c r="F325" s="1"/>
      <c r="G325" s="1"/>
      <c r="H325" s="1"/>
      <c r="I325" s="1"/>
    </row>
    <row r="326" spans="1:9" ht="13.5" customHeight="1">
      <c r="A326" s="4"/>
      <c r="B326" s="4"/>
      <c r="C326" s="4">
        <v>6050</v>
      </c>
      <c r="D326" s="6" t="s">
        <v>125</v>
      </c>
      <c r="E326" s="6"/>
      <c r="F326" s="1"/>
      <c r="G326" s="1"/>
      <c r="H326" s="1"/>
      <c r="I326" s="1"/>
    </row>
    <row r="327" spans="1:27" ht="13.5" customHeight="1">
      <c r="A327" s="4"/>
      <c r="B327" s="4"/>
      <c r="C327" s="4"/>
      <c r="D327" s="6" t="s">
        <v>126</v>
      </c>
      <c r="E327" s="11">
        <v>0</v>
      </c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</row>
    <row r="328" spans="1:9" ht="13.5" customHeight="1">
      <c r="A328" s="4"/>
      <c r="B328" s="4"/>
      <c r="C328" s="4"/>
      <c r="D328" s="6" t="s">
        <v>127</v>
      </c>
      <c r="E328" s="11">
        <v>0</v>
      </c>
      <c r="F328" s="3">
        <v>0</v>
      </c>
      <c r="G328" s="3">
        <v>0</v>
      </c>
      <c r="H328" s="3">
        <f>E335</f>
        <v>0</v>
      </c>
      <c r="I328" s="17"/>
    </row>
    <row r="329" spans="1:5" ht="13.5" customHeight="1">
      <c r="A329" s="4"/>
      <c r="B329" s="4"/>
      <c r="C329" s="4"/>
      <c r="D329" s="6" t="s">
        <v>128</v>
      </c>
      <c r="E329" s="11">
        <v>0</v>
      </c>
    </row>
    <row r="330" spans="4:5" ht="15">
      <c r="D330" s="6" t="s">
        <v>129</v>
      </c>
      <c r="E330" s="11">
        <v>0</v>
      </c>
    </row>
    <row r="331" spans="1:5" ht="13.5" customHeight="1">
      <c r="A331" s="4"/>
      <c r="B331" s="4"/>
      <c r="C331" s="4"/>
      <c r="D331" s="6" t="s">
        <v>130</v>
      </c>
      <c r="E331" s="11">
        <v>0</v>
      </c>
    </row>
    <row r="332" spans="4:5" ht="15">
      <c r="D332" s="6" t="s">
        <v>131</v>
      </c>
      <c r="E332" s="11">
        <v>0</v>
      </c>
    </row>
    <row r="333" spans="4:9" ht="13.5" customHeight="1">
      <c r="D333" s="6" t="s">
        <v>132</v>
      </c>
      <c r="E333" s="11">
        <v>0</v>
      </c>
      <c r="F333" s="14"/>
      <c r="G333" s="14"/>
      <c r="H333" s="1"/>
      <c r="I333" s="1"/>
    </row>
    <row r="334" spans="4:5" ht="15">
      <c r="D334" s="6" t="s">
        <v>133</v>
      </c>
      <c r="E334" s="11">
        <v>0</v>
      </c>
    </row>
    <row r="335" spans="4:9" ht="13.5" customHeight="1">
      <c r="D335" s="6" t="s">
        <v>134</v>
      </c>
      <c r="E335" s="11">
        <f>SUM(E326:E334)</f>
        <v>0</v>
      </c>
      <c r="F335" s="1"/>
      <c r="G335" s="1"/>
      <c r="H335" s="1"/>
      <c r="I335" s="1"/>
    </row>
  </sheetData>
  <mergeCells count="6">
    <mergeCell ref="A303:I303"/>
    <mergeCell ref="A305:I305"/>
    <mergeCell ref="A1:I1"/>
    <mergeCell ref="A2:I2"/>
    <mergeCell ref="A5:I5"/>
    <mergeCell ref="A4:I4"/>
  </mergeCells>
  <printOptions gridLines="1"/>
  <pageMargins left="0.14" right="0.46" top="0.21" bottom="0.17" header="0.14" footer="0.16"/>
  <pageSetup fitToHeight="10" fitToWidth="1" orientation="landscape" paperSize="9" scale="90" r:id="rId1"/>
  <rowBreaks count="1" manualBreakCount="1">
    <brk id="32" max="255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22"/>
  <sheetViews>
    <sheetView tabSelected="1" workbookViewId="0" topLeftCell="B1">
      <selection activeCell="H372" sqref="H372"/>
    </sheetView>
  </sheetViews>
  <sheetFormatPr defaultColWidth="9.140625" defaultRowHeight="12.75"/>
  <cols>
    <col min="1" max="1" width="5.421875" style="33" customWidth="1"/>
    <col min="2" max="2" width="7.421875" style="33" customWidth="1"/>
    <col min="3" max="3" width="6.421875" style="33" bestFit="1" customWidth="1"/>
    <col min="4" max="4" width="57.140625" style="40" customWidth="1"/>
    <col min="5" max="5" width="9.7109375" style="8" customWidth="1"/>
    <col min="6" max="6" width="13.28125" style="5" bestFit="1" customWidth="1"/>
    <col min="7" max="7" width="13.57421875" style="5" customWidth="1"/>
    <col min="8" max="8" width="13.7109375" style="5" customWidth="1"/>
    <col min="9" max="9" width="9.8515625" style="57" customWidth="1"/>
    <col min="10" max="16384" width="10.00390625" style="5" customWidth="1"/>
  </cols>
  <sheetData>
    <row r="1" spans="1:27" ht="29.25" customHeight="1">
      <c r="A1" s="36"/>
      <c r="B1" s="36"/>
      <c r="C1" s="36"/>
      <c r="D1" s="82" t="s">
        <v>198</v>
      </c>
      <c r="E1" s="69"/>
      <c r="F1" s="36"/>
      <c r="G1" s="36"/>
      <c r="H1" s="36"/>
      <c r="I1" s="52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</row>
    <row r="2" spans="1:27" ht="25.5" customHeight="1">
      <c r="A2" s="37"/>
      <c r="B2" s="37"/>
      <c r="C2" s="37"/>
      <c r="D2" s="83" t="s">
        <v>236</v>
      </c>
      <c r="E2" s="70"/>
      <c r="F2" s="37"/>
      <c r="G2" s="37"/>
      <c r="H2" s="37"/>
      <c r="I2" s="53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</row>
    <row r="3" spans="1:27" ht="16.5" customHeight="1">
      <c r="A3" s="37"/>
      <c r="B3" s="37"/>
      <c r="C3" s="37"/>
      <c r="D3" s="90" t="s">
        <v>385</v>
      </c>
      <c r="E3" s="70"/>
      <c r="F3" s="37"/>
      <c r="G3" s="37"/>
      <c r="H3" s="37"/>
      <c r="I3" s="53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</row>
    <row r="4" spans="4:5" ht="14.25" customHeight="1">
      <c r="D4" s="64" t="s">
        <v>375</v>
      </c>
      <c r="E4" s="8" t="s">
        <v>384</v>
      </c>
    </row>
    <row r="5" spans="1:27" s="32" customFormat="1" ht="15" customHeight="1">
      <c r="A5" s="33"/>
      <c r="B5" s="33"/>
      <c r="C5" s="33"/>
      <c r="D5" s="84" t="s">
        <v>217</v>
      </c>
      <c r="E5" s="71"/>
      <c r="F5" s="33" t="s">
        <v>218</v>
      </c>
      <c r="G5" s="33" t="s">
        <v>376</v>
      </c>
      <c r="H5" s="33"/>
      <c r="I5" s="54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</row>
    <row r="6" spans="1:9" s="20" customFormat="1" ht="15.75">
      <c r="A6" s="33"/>
      <c r="B6" s="33"/>
      <c r="C6" s="33"/>
      <c r="D6" s="64"/>
      <c r="E6" s="72"/>
      <c r="I6" s="55"/>
    </row>
    <row r="7" spans="1:9" s="64" customFormat="1" ht="15" customHeight="1">
      <c r="A7" s="84" t="s">
        <v>1</v>
      </c>
      <c r="B7" s="84" t="s">
        <v>2</v>
      </c>
      <c r="C7" s="84" t="s">
        <v>3</v>
      </c>
      <c r="D7" s="84" t="s">
        <v>4</v>
      </c>
      <c r="E7" s="42"/>
      <c r="F7" s="84" t="s">
        <v>5</v>
      </c>
      <c r="G7" s="84" t="s">
        <v>386</v>
      </c>
      <c r="H7" s="84" t="s">
        <v>5</v>
      </c>
      <c r="I7" s="87" t="s">
        <v>7</v>
      </c>
    </row>
    <row r="8" spans="1:9" s="20" customFormat="1" ht="13.5" customHeight="1">
      <c r="A8" s="33"/>
      <c r="B8" s="33"/>
      <c r="C8" s="33"/>
      <c r="D8" s="64"/>
      <c r="E8" s="72"/>
      <c r="F8" s="4">
        <v>2006</v>
      </c>
      <c r="G8" s="4">
        <v>2006</v>
      </c>
      <c r="H8" s="4">
        <v>2007</v>
      </c>
      <c r="I8" s="55"/>
    </row>
    <row r="9" spans="1:4" ht="14.25" customHeight="1">
      <c r="A9" s="81">
        <v>801</v>
      </c>
      <c r="B9" s="81">
        <v>80110</v>
      </c>
      <c r="D9" s="49" t="s">
        <v>8</v>
      </c>
    </row>
    <row r="10" spans="4:9" ht="13.5" customHeight="1">
      <c r="D10" s="40" t="s">
        <v>231</v>
      </c>
      <c r="F10" s="40">
        <v>305</v>
      </c>
      <c r="G10" s="40">
        <v>286</v>
      </c>
      <c r="H10" s="40">
        <v>256</v>
      </c>
      <c r="I10" s="58">
        <v>100</v>
      </c>
    </row>
    <row r="11" spans="4:9" ht="13.5" customHeight="1">
      <c r="D11" s="40" t="s">
        <v>232</v>
      </c>
      <c r="F11" s="40">
        <v>40.4</v>
      </c>
      <c r="G11" s="40">
        <v>45.5</v>
      </c>
      <c r="H11" s="40">
        <v>41.9</v>
      </c>
      <c r="I11" s="58">
        <v>100</v>
      </c>
    </row>
    <row r="12" spans="4:27" ht="13.5" customHeight="1">
      <c r="D12" s="40" t="s">
        <v>237</v>
      </c>
      <c r="F12" s="40">
        <v>26.4</v>
      </c>
      <c r="G12" s="40">
        <v>31.5</v>
      </c>
      <c r="H12" s="40">
        <v>28.6</v>
      </c>
      <c r="I12" s="58">
        <v>100</v>
      </c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</row>
    <row r="13" spans="5:9" ht="13.5" customHeight="1">
      <c r="E13" s="11"/>
      <c r="F13" s="3"/>
      <c r="G13" s="42"/>
      <c r="H13" s="42"/>
      <c r="I13" s="51"/>
    </row>
    <row r="14" spans="3:9" ht="13.5" customHeight="1">
      <c r="C14" s="33">
        <v>3020</v>
      </c>
      <c r="D14" s="40" t="s">
        <v>9</v>
      </c>
      <c r="E14" s="11"/>
      <c r="F14" s="1"/>
      <c r="G14" s="1"/>
      <c r="H14" s="1"/>
      <c r="I14" s="51"/>
    </row>
    <row r="15" spans="5:9" ht="13.5" customHeight="1">
      <c r="E15" s="11"/>
      <c r="F15" s="14"/>
      <c r="G15" s="14"/>
      <c r="H15" s="3"/>
      <c r="I15" s="58"/>
    </row>
    <row r="16" spans="4:5" ht="15">
      <c r="D16" s="40" t="s">
        <v>378</v>
      </c>
      <c r="E16" s="11">
        <v>500</v>
      </c>
    </row>
    <row r="17" spans="4:9" ht="13.5" customHeight="1">
      <c r="D17" s="40" t="s">
        <v>377</v>
      </c>
      <c r="E17" s="11">
        <v>3000</v>
      </c>
      <c r="F17" s="3">
        <v>6100</v>
      </c>
      <c r="G17" s="3">
        <v>6099.44</v>
      </c>
      <c r="H17" s="42">
        <f>E19</f>
        <v>6200</v>
      </c>
      <c r="I17" s="65">
        <f>H17/G17%</f>
        <v>101.6486759440211</v>
      </c>
    </row>
    <row r="18" spans="4:9" ht="13.5" customHeight="1">
      <c r="D18" s="40" t="s">
        <v>355</v>
      </c>
      <c r="E18" s="11">
        <v>2700</v>
      </c>
      <c r="F18" s="3"/>
      <c r="G18" s="3"/>
      <c r="H18" s="3"/>
      <c r="I18" s="58"/>
    </row>
    <row r="19" spans="4:5" ht="15">
      <c r="D19" s="40" t="s">
        <v>381</v>
      </c>
      <c r="E19" s="66">
        <f>SUM(E16:E18)</f>
        <v>6200</v>
      </c>
    </row>
    <row r="20" ht="15">
      <c r="E20" s="11"/>
    </row>
    <row r="21" spans="3:9" ht="15.75">
      <c r="C21" s="33">
        <v>3240</v>
      </c>
      <c r="D21" s="40" t="s">
        <v>229</v>
      </c>
      <c r="E21" s="66">
        <v>0</v>
      </c>
      <c r="F21" s="3">
        <v>0</v>
      </c>
      <c r="G21" s="3">
        <v>0</v>
      </c>
      <c r="H21" s="42">
        <f>E21</f>
        <v>0</v>
      </c>
      <c r="I21" s="65">
        <v>0</v>
      </c>
    </row>
    <row r="22" spans="4:5" ht="15">
      <c r="D22" s="40" t="s">
        <v>333</v>
      </c>
      <c r="E22" s="11"/>
    </row>
    <row r="23" ht="15">
      <c r="D23" s="40" t="s">
        <v>230</v>
      </c>
    </row>
    <row r="25" spans="3:4" ht="13.5" customHeight="1">
      <c r="C25" s="33">
        <v>4010</v>
      </c>
      <c r="D25" s="40" t="s">
        <v>15</v>
      </c>
    </row>
    <row r="27" spans="4:27" ht="13.5" customHeight="1">
      <c r="D27" s="40" t="s">
        <v>359</v>
      </c>
      <c r="E27" s="11"/>
      <c r="F27" s="11"/>
      <c r="G27" s="11"/>
      <c r="H27" s="11"/>
      <c r="I27" s="59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</row>
    <row r="28" spans="4:27" ht="13.5" customHeight="1">
      <c r="D28" s="40" t="s">
        <v>360</v>
      </c>
      <c r="E28" s="68">
        <v>813500</v>
      </c>
      <c r="F28" s="11"/>
      <c r="G28" s="11"/>
      <c r="H28" s="11"/>
      <c r="I28" s="59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</row>
    <row r="29" spans="4:6" ht="15">
      <c r="D29" s="40" t="s">
        <v>361</v>
      </c>
      <c r="E29" s="68">
        <v>6500</v>
      </c>
      <c r="F29" s="76" t="s">
        <v>217</v>
      </c>
    </row>
    <row r="30" spans="4:27" ht="13.5" customHeight="1">
      <c r="D30" s="40" t="s">
        <v>362</v>
      </c>
      <c r="E30" s="68">
        <v>1600</v>
      </c>
      <c r="F30" s="77" t="s">
        <v>217</v>
      </c>
      <c r="G30" s="11"/>
      <c r="H30" s="11"/>
      <c r="I30" s="59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</row>
    <row r="31" spans="4:27" ht="13.5" customHeight="1">
      <c r="D31" s="40" t="s">
        <v>238</v>
      </c>
      <c r="E31" s="68">
        <v>7800</v>
      </c>
      <c r="F31" s="11"/>
      <c r="G31" s="11"/>
      <c r="H31" s="11"/>
      <c r="I31" s="59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</row>
    <row r="32" spans="4:5" ht="13.5" customHeight="1">
      <c r="D32" s="40" t="s">
        <v>239</v>
      </c>
      <c r="E32" s="68">
        <v>2800</v>
      </c>
    </row>
    <row r="33" spans="4:5" ht="13.5" customHeight="1">
      <c r="D33" s="40" t="s">
        <v>334</v>
      </c>
      <c r="E33" s="68">
        <v>39000</v>
      </c>
    </row>
    <row r="34" spans="4:5" ht="13.5" customHeight="1">
      <c r="D34" s="40" t="s">
        <v>240</v>
      </c>
      <c r="E34" s="68">
        <v>2100</v>
      </c>
    </row>
    <row r="35" spans="4:5" ht="13.5" customHeight="1">
      <c r="D35" s="40" t="s">
        <v>241</v>
      </c>
      <c r="E35" s="68">
        <v>0</v>
      </c>
    </row>
    <row r="36" spans="4:5" ht="15">
      <c r="D36" s="40" t="s">
        <v>363</v>
      </c>
      <c r="E36" s="73">
        <f>SUM(E28:E35)</f>
        <v>873300</v>
      </c>
    </row>
    <row r="37" ht="13.5" customHeight="1">
      <c r="E37" s="11"/>
    </row>
    <row r="38" ht="15">
      <c r="D38" s="40" t="s">
        <v>24</v>
      </c>
    </row>
    <row r="39" spans="4:5" ht="13.5" customHeight="1">
      <c r="D39" s="40" t="s">
        <v>356</v>
      </c>
      <c r="E39" s="11">
        <v>111300</v>
      </c>
    </row>
    <row r="40" spans="4:27" ht="13.5" customHeight="1">
      <c r="D40" s="40" t="s">
        <v>357</v>
      </c>
      <c r="E40" s="11">
        <v>71900</v>
      </c>
      <c r="F40" s="11"/>
      <c r="G40" s="11"/>
      <c r="H40" s="11"/>
      <c r="I40" s="59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</row>
    <row r="41" spans="4:5" ht="13.5" customHeight="1">
      <c r="D41" s="40" t="s">
        <v>242</v>
      </c>
      <c r="E41" s="11">
        <v>30500</v>
      </c>
    </row>
    <row r="42" spans="4:27" ht="13.5" customHeight="1">
      <c r="D42" s="40" t="s">
        <v>243</v>
      </c>
      <c r="E42" s="11">
        <v>9200</v>
      </c>
      <c r="F42" s="13"/>
      <c r="G42" s="13"/>
      <c r="H42" s="6"/>
      <c r="I42" s="59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</row>
    <row r="43" spans="4:7" ht="13.5" customHeight="1">
      <c r="D43" s="40" t="s">
        <v>244</v>
      </c>
      <c r="E43" s="11">
        <v>6700</v>
      </c>
      <c r="F43" s="24"/>
      <c r="G43" s="13"/>
    </row>
    <row r="44" spans="4:27" ht="13.5" customHeight="1">
      <c r="D44" s="40" t="s">
        <v>245</v>
      </c>
      <c r="E44" s="11">
        <v>500</v>
      </c>
      <c r="F44" s="13">
        <v>1169252</v>
      </c>
      <c r="G44" s="13">
        <v>1144406.9</v>
      </c>
      <c r="H44" s="42">
        <f>E57</f>
        <v>1158850</v>
      </c>
      <c r="I44" s="65">
        <f>H44/G44%</f>
        <v>101.26205984951682</v>
      </c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</row>
    <row r="45" spans="4:27" ht="13.5" customHeight="1">
      <c r="D45" s="40" t="s">
        <v>246</v>
      </c>
      <c r="E45" s="11">
        <v>1900</v>
      </c>
      <c r="F45" s="3"/>
      <c r="G45" s="3"/>
      <c r="H45" s="18"/>
      <c r="I45" s="5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</row>
    <row r="46" spans="4:5" ht="15">
      <c r="D46" s="40" t="s">
        <v>247</v>
      </c>
      <c r="E46" s="11">
        <v>1300</v>
      </c>
    </row>
    <row r="47" spans="4:6" ht="15">
      <c r="D47" s="40" t="s">
        <v>318</v>
      </c>
      <c r="E47" s="11">
        <v>0</v>
      </c>
      <c r="F47" s="76" t="s">
        <v>217</v>
      </c>
    </row>
    <row r="48" spans="4:27" ht="13.5" customHeight="1">
      <c r="D48" s="40" t="s">
        <v>358</v>
      </c>
      <c r="E48" s="66">
        <f>SUM(E39:E47)</f>
        <v>233300</v>
      </c>
      <c r="F48" s="1"/>
      <c r="G48" s="1"/>
      <c r="H48" s="1"/>
      <c r="I48" s="5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</row>
    <row r="49" spans="5:27" ht="13.5" customHeight="1">
      <c r="E49" s="11"/>
      <c r="F49" s="1"/>
      <c r="G49" s="3"/>
      <c r="H49" s="3"/>
      <c r="I49" s="5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</row>
    <row r="50" spans="4:5" ht="15">
      <c r="D50" s="40" t="s">
        <v>248</v>
      </c>
      <c r="E50" s="11">
        <v>31500</v>
      </c>
    </row>
    <row r="51" spans="4:5" ht="15">
      <c r="D51" s="40" t="s">
        <v>249</v>
      </c>
      <c r="E51" s="11">
        <v>17950</v>
      </c>
    </row>
    <row r="52" spans="4:5" ht="15">
      <c r="D52" s="40" t="s">
        <v>250</v>
      </c>
      <c r="E52" s="11">
        <v>1200</v>
      </c>
    </row>
    <row r="53" spans="4:5" ht="15">
      <c r="D53" s="40" t="s">
        <v>251</v>
      </c>
      <c r="E53" s="11">
        <v>100</v>
      </c>
    </row>
    <row r="54" spans="4:5" ht="15">
      <c r="D54" s="40" t="s">
        <v>252</v>
      </c>
      <c r="E54" s="11">
        <v>1500</v>
      </c>
    </row>
    <row r="55" spans="4:5" ht="15">
      <c r="D55" s="40" t="s">
        <v>253</v>
      </c>
      <c r="E55" s="11">
        <v>0</v>
      </c>
    </row>
    <row r="56" spans="4:5" ht="15">
      <c r="D56" s="40" t="s">
        <v>256</v>
      </c>
      <c r="E56" s="66">
        <f>SUM(E50:E55)</f>
        <v>52250</v>
      </c>
    </row>
    <row r="57" spans="4:5" ht="15">
      <c r="D57" s="40" t="s">
        <v>223</v>
      </c>
      <c r="E57" s="67">
        <f>SUM(E56,E48,E36)</f>
        <v>1158850</v>
      </c>
    </row>
    <row r="58" spans="4:9" ht="13.5" customHeight="1">
      <c r="D58" s="64"/>
      <c r="E58" s="11"/>
      <c r="F58" s="1"/>
      <c r="G58" s="1"/>
      <c r="H58" s="1"/>
      <c r="I58" s="51"/>
    </row>
    <row r="59" spans="3:4" ht="15">
      <c r="C59" s="33">
        <v>4040</v>
      </c>
      <c r="D59" s="40" t="s">
        <v>44</v>
      </c>
    </row>
    <row r="60" spans="5:9" ht="13.5" customHeight="1">
      <c r="E60" s="11"/>
      <c r="F60" s="1"/>
      <c r="G60" s="1"/>
      <c r="H60" s="1"/>
      <c r="I60" s="51"/>
    </row>
    <row r="61" spans="4:9" ht="13.5" customHeight="1">
      <c r="D61" s="40" t="s">
        <v>335</v>
      </c>
      <c r="E61" s="11">
        <v>71800</v>
      </c>
      <c r="F61" s="41">
        <v>84300</v>
      </c>
      <c r="G61" s="41">
        <v>84254.44</v>
      </c>
      <c r="H61" s="42">
        <f>E64</f>
        <v>97400</v>
      </c>
      <c r="I61" s="65">
        <f>H61/G61%</f>
        <v>115.6022163342371</v>
      </c>
    </row>
    <row r="62" spans="4:5" ht="15">
      <c r="D62" s="40" t="s">
        <v>254</v>
      </c>
      <c r="E62" s="11">
        <v>20600</v>
      </c>
    </row>
    <row r="63" spans="4:27" ht="13.5" customHeight="1">
      <c r="D63" s="40" t="s">
        <v>255</v>
      </c>
      <c r="E63" s="11">
        <v>5000</v>
      </c>
      <c r="F63" s="3"/>
      <c r="G63" s="3"/>
      <c r="H63" s="18"/>
      <c r="I63" s="5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</row>
    <row r="64" spans="4:5" ht="15">
      <c r="D64" s="40" t="s">
        <v>336</v>
      </c>
      <c r="E64" s="66">
        <f>SUM(E61:E63)</f>
        <v>97400</v>
      </c>
    </row>
    <row r="65" ht="15">
      <c r="E65" s="11"/>
    </row>
    <row r="66" spans="3:4" ht="15">
      <c r="C66" s="33">
        <v>4110</v>
      </c>
      <c r="D66" s="40" t="s">
        <v>49</v>
      </c>
    </row>
    <row r="68" spans="4:9" ht="13.5" customHeight="1">
      <c r="D68" s="40" t="s">
        <v>364</v>
      </c>
      <c r="E68" s="11">
        <v>161600</v>
      </c>
      <c r="F68" s="14"/>
      <c r="G68" s="14"/>
      <c r="H68" s="14"/>
      <c r="I68" s="51"/>
    </row>
    <row r="69" spans="4:9" ht="13.5" customHeight="1">
      <c r="D69" s="40" t="s">
        <v>365</v>
      </c>
      <c r="E69" s="11">
        <v>45300</v>
      </c>
      <c r="F69" s="14">
        <v>217770</v>
      </c>
      <c r="G69" s="14">
        <v>205796.66</v>
      </c>
      <c r="H69" s="42">
        <f>E71</f>
        <v>217000</v>
      </c>
      <c r="I69" s="65">
        <f>H69/G69%</f>
        <v>105.4438881563967</v>
      </c>
    </row>
    <row r="70" spans="4:5" ht="15">
      <c r="D70" s="40" t="s">
        <v>366</v>
      </c>
      <c r="E70" s="11">
        <v>10100</v>
      </c>
    </row>
    <row r="71" spans="4:27" ht="13.5" customHeight="1">
      <c r="D71" s="40" t="s">
        <v>367</v>
      </c>
      <c r="E71" s="66">
        <f>SUM(E68:E70)</f>
        <v>217000</v>
      </c>
      <c r="F71" s="3"/>
      <c r="G71" s="3"/>
      <c r="H71" s="18"/>
      <c r="I71" s="5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</row>
    <row r="73" spans="3:4" ht="15">
      <c r="C73" s="33">
        <v>4120</v>
      </c>
      <c r="D73" s="40" t="s">
        <v>54</v>
      </c>
    </row>
    <row r="75" spans="4:9" ht="13.5" customHeight="1">
      <c r="D75" s="40" t="s">
        <v>368</v>
      </c>
      <c r="E75" s="11">
        <v>22000</v>
      </c>
      <c r="F75" s="1"/>
      <c r="G75" s="1"/>
      <c r="H75" s="1"/>
      <c r="I75" s="51"/>
    </row>
    <row r="76" spans="4:9" ht="13.5" customHeight="1">
      <c r="D76" s="40" t="s">
        <v>369</v>
      </c>
      <c r="E76" s="11">
        <v>6200</v>
      </c>
      <c r="F76" s="14">
        <v>30136</v>
      </c>
      <c r="G76" s="14">
        <v>28323.91</v>
      </c>
      <c r="H76" s="42">
        <f>E78</f>
        <v>29600</v>
      </c>
      <c r="I76" s="65">
        <f>H76/G76%</f>
        <v>104.50534548372735</v>
      </c>
    </row>
    <row r="77" spans="4:5" ht="15">
      <c r="D77" s="40" t="s">
        <v>370</v>
      </c>
      <c r="E77" s="11">
        <v>1400</v>
      </c>
    </row>
    <row r="78" spans="4:9" ht="13.5" customHeight="1">
      <c r="D78" s="40" t="s">
        <v>371</v>
      </c>
      <c r="E78" s="66">
        <f>SUM(E75:E77)</f>
        <v>29600</v>
      </c>
      <c r="F78" s="3"/>
      <c r="G78" s="3"/>
      <c r="H78" s="18"/>
      <c r="I78" s="58"/>
    </row>
    <row r="79" spans="5:9" ht="13.5" customHeight="1">
      <c r="E79" s="11"/>
      <c r="F79" s="3"/>
      <c r="G79" s="3"/>
      <c r="H79" s="18"/>
      <c r="I79" s="58"/>
    </row>
    <row r="80" spans="3:4" ht="15">
      <c r="C80" s="33">
        <v>4140</v>
      </c>
      <c r="D80" s="40" t="s">
        <v>199</v>
      </c>
    </row>
    <row r="81" spans="4:9" ht="13.5" customHeight="1">
      <c r="D81" s="40" t="s">
        <v>222</v>
      </c>
      <c r="E81" s="11">
        <v>0</v>
      </c>
      <c r="F81" s="3">
        <v>0</v>
      </c>
      <c r="G81" s="3">
        <v>0</v>
      </c>
      <c r="H81" s="42">
        <v>0</v>
      </c>
      <c r="I81" s="65">
        <v>0</v>
      </c>
    </row>
    <row r="82" spans="5:9" ht="13.5" customHeight="1">
      <c r="E82" s="11"/>
      <c r="F82" s="19"/>
      <c r="G82" s="19"/>
      <c r="H82" s="42"/>
      <c r="I82" s="58"/>
    </row>
    <row r="83" spans="3:9" ht="13.5" customHeight="1">
      <c r="C83" s="33">
        <v>4170</v>
      </c>
      <c r="D83" s="40" t="s">
        <v>220</v>
      </c>
      <c r="E83" s="11"/>
      <c r="F83" s="19"/>
      <c r="G83" s="19"/>
      <c r="H83" s="42"/>
      <c r="I83" s="58"/>
    </row>
    <row r="84" spans="4:9" ht="13.5" customHeight="1">
      <c r="D84" s="40" t="s">
        <v>257</v>
      </c>
      <c r="E84" s="11">
        <v>0</v>
      </c>
      <c r="F84" s="3">
        <v>4500</v>
      </c>
      <c r="G84" s="3">
        <v>4494.37</v>
      </c>
      <c r="H84" s="42">
        <f>E84</f>
        <v>0</v>
      </c>
      <c r="I84" s="65">
        <f>H84/G84%</f>
        <v>0</v>
      </c>
    </row>
    <row r="85" spans="5:9" ht="13.5" customHeight="1">
      <c r="E85" s="11"/>
      <c r="F85" s="19"/>
      <c r="G85" s="19"/>
      <c r="H85" s="42"/>
      <c r="I85" s="58"/>
    </row>
    <row r="86" spans="3:9" ht="13.5" customHeight="1">
      <c r="C86" s="33">
        <v>4210</v>
      </c>
      <c r="D86" s="40" t="s">
        <v>59</v>
      </c>
      <c r="E86" s="11"/>
      <c r="F86" s="1"/>
      <c r="G86" s="1"/>
      <c r="H86" s="1"/>
      <c r="I86" s="51"/>
    </row>
    <row r="87" spans="5:9" ht="13.5" customHeight="1">
      <c r="E87" s="11"/>
      <c r="F87" s="3"/>
      <c r="G87" s="3"/>
      <c r="H87" s="18"/>
      <c r="I87" s="58"/>
    </row>
    <row r="88" spans="4:27" ht="13.5" customHeight="1">
      <c r="D88" s="40" t="s">
        <v>260</v>
      </c>
      <c r="E88" s="11">
        <v>12000</v>
      </c>
      <c r="F88" s="3">
        <v>75700</v>
      </c>
      <c r="G88" s="3">
        <v>75692.95</v>
      </c>
      <c r="H88" s="3">
        <f>E97</f>
        <v>70000</v>
      </c>
      <c r="I88" s="65">
        <f>H88/G88%</f>
        <v>92.47889004193918</v>
      </c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</row>
    <row r="89" spans="4:9" ht="13.5" customHeight="1">
      <c r="D89" s="40" t="s">
        <v>261</v>
      </c>
      <c r="E89" s="11">
        <v>12000</v>
      </c>
      <c r="F89" s="1"/>
      <c r="G89" s="1"/>
      <c r="H89" s="1"/>
      <c r="I89" s="51"/>
    </row>
    <row r="90" spans="4:9" ht="13.5" customHeight="1">
      <c r="D90" s="40" t="s">
        <v>262</v>
      </c>
      <c r="E90" s="11">
        <v>12000</v>
      </c>
      <c r="F90" s="1"/>
      <c r="G90" s="1"/>
      <c r="H90" s="1"/>
      <c r="I90" s="51"/>
    </row>
    <row r="91" spans="4:5" ht="15">
      <c r="D91" s="40" t="s">
        <v>200</v>
      </c>
      <c r="E91" s="11">
        <v>9000</v>
      </c>
    </row>
    <row r="92" spans="4:9" ht="13.5" customHeight="1">
      <c r="D92" s="40" t="s">
        <v>263</v>
      </c>
      <c r="E92" s="11">
        <v>5000</v>
      </c>
      <c r="F92" s="1"/>
      <c r="G92" s="1"/>
      <c r="H92" s="1"/>
      <c r="I92" s="51"/>
    </row>
    <row r="93" spans="4:5" ht="15">
      <c r="D93" s="40" t="s">
        <v>264</v>
      </c>
      <c r="E93" s="11">
        <v>1300</v>
      </c>
    </row>
    <row r="94" spans="4:9" ht="13.5" customHeight="1">
      <c r="D94" s="40" t="s">
        <v>258</v>
      </c>
      <c r="E94" s="11">
        <v>8000</v>
      </c>
      <c r="F94" s="6"/>
      <c r="G94" s="6"/>
      <c r="H94" s="6"/>
      <c r="I94" s="58"/>
    </row>
    <row r="95" spans="4:9" ht="13.5" customHeight="1">
      <c r="D95" s="40" t="s">
        <v>379</v>
      </c>
      <c r="E95" s="11">
        <v>9500</v>
      </c>
      <c r="F95" s="6"/>
      <c r="G95" s="6"/>
      <c r="H95" s="6"/>
      <c r="I95" s="58"/>
    </row>
    <row r="96" spans="4:5" ht="15">
      <c r="D96" s="40" t="s">
        <v>259</v>
      </c>
      <c r="E96" s="11">
        <v>1200</v>
      </c>
    </row>
    <row r="97" spans="4:9" ht="13.5" customHeight="1">
      <c r="D97" s="40" t="s">
        <v>382</v>
      </c>
      <c r="E97" s="66">
        <f>SUM(E88:E96)</f>
        <v>70000</v>
      </c>
      <c r="F97" s="3"/>
      <c r="G97" s="3"/>
      <c r="H97" s="18"/>
      <c r="I97" s="58"/>
    </row>
    <row r="98" spans="3:4" ht="15">
      <c r="C98" s="33">
        <v>4220</v>
      </c>
      <c r="D98" s="40" t="s">
        <v>69</v>
      </c>
    </row>
    <row r="99" spans="4:9" ht="15.75">
      <c r="D99" s="40" t="s">
        <v>337</v>
      </c>
      <c r="E99" s="66">
        <v>74000</v>
      </c>
      <c r="F99" s="42">
        <v>73500</v>
      </c>
      <c r="G99" s="42">
        <v>61141.95</v>
      </c>
      <c r="H99" s="3">
        <f>E99</f>
        <v>74000</v>
      </c>
      <c r="I99" s="65">
        <f>H99/G99%</f>
        <v>121.02983303607425</v>
      </c>
    </row>
    <row r="101" spans="3:9" ht="13.5" customHeight="1">
      <c r="C101" s="33">
        <v>4240</v>
      </c>
      <c r="D101" s="40" t="s">
        <v>71</v>
      </c>
      <c r="E101" s="11"/>
      <c r="G101" s="1"/>
      <c r="H101" s="1"/>
      <c r="I101" s="51"/>
    </row>
    <row r="102" spans="4:9" ht="13.5" customHeight="1">
      <c r="D102" s="40" t="s">
        <v>72</v>
      </c>
      <c r="E102" s="11">
        <v>2000</v>
      </c>
      <c r="F102" s="1"/>
      <c r="G102" s="1"/>
      <c r="H102" s="1"/>
      <c r="I102" s="51"/>
    </row>
    <row r="103" spans="4:5" ht="15">
      <c r="D103" s="40" t="s">
        <v>265</v>
      </c>
      <c r="E103" s="11">
        <v>5000</v>
      </c>
    </row>
    <row r="104" spans="4:9" ht="13.5" customHeight="1">
      <c r="D104" s="40" t="s">
        <v>266</v>
      </c>
      <c r="E104" s="11">
        <v>4000</v>
      </c>
      <c r="F104" s="19"/>
      <c r="G104" s="14"/>
      <c r="H104" s="3"/>
      <c r="I104" s="58"/>
    </row>
    <row r="105" spans="4:9" ht="13.5" customHeight="1">
      <c r="D105" s="40" t="s">
        <v>267</v>
      </c>
      <c r="E105" s="66">
        <f>SUM(E101:E104)</f>
        <v>11000</v>
      </c>
      <c r="F105" s="42">
        <v>15400</v>
      </c>
      <c r="G105" s="42">
        <v>15393.13</v>
      </c>
      <c r="H105" s="42">
        <f>E105</f>
        <v>11000</v>
      </c>
      <c r="I105" s="65">
        <f>H105/G105%</f>
        <v>71.46045021382916</v>
      </c>
    </row>
    <row r="106" spans="5:9" ht="13.5" customHeight="1">
      <c r="E106" s="11"/>
      <c r="F106" s="1"/>
      <c r="G106" s="1"/>
      <c r="H106" s="1"/>
      <c r="I106" s="51"/>
    </row>
    <row r="107" spans="3:4" ht="15">
      <c r="C107" s="33">
        <v>4260</v>
      </c>
      <c r="D107" s="40" t="s">
        <v>78</v>
      </c>
    </row>
    <row r="108" spans="4:9" ht="13.5" customHeight="1">
      <c r="D108" s="40" t="s">
        <v>268</v>
      </c>
      <c r="E108" s="11">
        <v>1200</v>
      </c>
      <c r="F108" s="1"/>
      <c r="G108" s="1"/>
      <c r="H108" s="1"/>
      <c r="I108" s="51"/>
    </row>
    <row r="109" spans="4:5" ht="15">
      <c r="D109" s="40" t="s">
        <v>269</v>
      </c>
      <c r="E109" s="11">
        <v>20000</v>
      </c>
    </row>
    <row r="110" spans="4:9" ht="15.75">
      <c r="D110" s="40" t="s">
        <v>338</v>
      </c>
      <c r="E110" s="11">
        <v>45000</v>
      </c>
      <c r="F110" s="42">
        <v>54800</v>
      </c>
      <c r="G110" s="42">
        <v>54724.29</v>
      </c>
      <c r="H110" s="42">
        <f>E113</f>
        <v>73000</v>
      </c>
      <c r="I110" s="65">
        <f>H110/G110%</f>
        <v>133.39597462114173</v>
      </c>
    </row>
    <row r="111" spans="4:9" ht="13.5" customHeight="1">
      <c r="D111" s="40" t="s">
        <v>270</v>
      </c>
      <c r="E111" s="11">
        <v>6600</v>
      </c>
      <c r="F111" s="14"/>
      <c r="G111" s="14"/>
      <c r="H111" s="3"/>
      <c r="I111" s="58"/>
    </row>
    <row r="112" spans="4:9" ht="13.5" customHeight="1">
      <c r="D112" s="40" t="s">
        <v>83</v>
      </c>
      <c r="E112" s="11">
        <v>200</v>
      </c>
      <c r="F112" s="3"/>
      <c r="G112" s="3"/>
      <c r="H112" s="18"/>
      <c r="I112" s="58"/>
    </row>
    <row r="113" spans="4:9" ht="13.5" customHeight="1">
      <c r="D113" s="40" t="s">
        <v>271</v>
      </c>
      <c r="E113" s="66">
        <f>SUM(E108:E112)</f>
        <v>73000</v>
      </c>
      <c r="F113" s="3"/>
      <c r="G113" s="3"/>
      <c r="H113" s="3"/>
      <c r="I113" s="58"/>
    </row>
    <row r="114" spans="5:9" ht="13.5" customHeight="1">
      <c r="E114" s="11"/>
      <c r="F114" s="3"/>
      <c r="G114" s="3"/>
      <c r="H114" s="3"/>
      <c r="I114" s="58"/>
    </row>
    <row r="115" spans="3:9" ht="13.5" customHeight="1">
      <c r="C115" s="33">
        <v>4270</v>
      </c>
      <c r="D115" s="40" t="s">
        <v>85</v>
      </c>
      <c r="E115" s="11"/>
      <c r="F115" s="1"/>
      <c r="G115" s="1"/>
      <c r="H115" s="1"/>
      <c r="I115" s="51"/>
    </row>
    <row r="116" spans="4:5" ht="15">
      <c r="D116" s="78" t="s">
        <v>272</v>
      </c>
      <c r="E116" s="11">
        <v>0</v>
      </c>
    </row>
    <row r="117" spans="4:9" ht="13.5" customHeight="1">
      <c r="D117" s="40" t="s">
        <v>273</v>
      </c>
      <c r="E117" s="11">
        <v>0</v>
      </c>
      <c r="F117" s="1"/>
      <c r="G117" s="1"/>
      <c r="H117" s="1"/>
      <c r="I117" s="51"/>
    </row>
    <row r="118" spans="4:5" ht="15">
      <c r="D118" s="40" t="s">
        <v>339</v>
      </c>
      <c r="E118" s="11">
        <v>0</v>
      </c>
    </row>
    <row r="119" spans="4:5" ht="15">
      <c r="D119" s="40" t="s">
        <v>274</v>
      </c>
      <c r="E119" s="11">
        <v>0</v>
      </c>
    </row>
    <row r="120" spans="4:9" ht="13.5" customHeight="1">
      <c r="D120" s="40" t="s">
        <v>340</v>
      </c>
      <c r="E120" s="11">
        <v>0</v>
      </c>
      <c r="F120" s="1"/>
      <c r="G120" s="1"/>
      <c r="H120" s="1"/>
      <c r="I120" s="51"/>
    </row>
    <row r="121" spans="4:5" ht="15">
      <c r="D121" s="40" t="s">
        <v>341</v>
      </c>
      <c r="E121" s="11">
        <v>0</v>
      </c>
    </row>
    <row r="122" spans="4:5" ht="15">
      <c r="D122" s="40" t="s">
        <v>276</v>
      </c>
      <c r="E122" s="11">
        <v>20000</v>
      </c>
    </row>
    <row r="123" spans="4:9" ht="15.75">
      <c r="D123" s="40" t="s">
        <v>275</v>
      </c>
      <c r="E123" s="11">
        <v>0</v>
      </c>
      <c r="F123" s="42">
        <v>50400</v>
      </c>
      <c r="G123" s="42">
        <v>50359.3</v>
      </c>
      <c r="H123" s="42">
        <f>E127</f>
        <v>55000</v>
      </c>
      <c r="I123" s="65">
        <f>H123/G123%</f>
        <v>109.21517971854254</v>
      </c>
    </row>
    <row r="124" spans="4:5" ht="15">
      <c r="D124" s="40" t="s">
        <v>277</v>
      </c>
      <c r="E124" s="11">
        <v>35000</v>
      </c>
    </row>
    <row r="125" spans="4:5" ht="15">
      <c r="D125" s="40" t="s">
        <v>327</v>
      </c>
      <c r="E125" s="11">
        <v>0</v>
      </c>
    </row>
    <row r="126" spans="4:9" ht="13.5" customHeight="1">
      <c r="D126" s="40" t="s">
        <v>278</v>
      </c>
      <c r="E126" s="11">
        <v>0</v>
      </c>
      <c r="F126" s="14"/>
      <c r="G126" s="14"/>
      <c r="H126" s="18"/>
      <c r="I126" s="58"/>
    </row>
    <row r="127" spans="4:5" ht="15">
      <c r="D127" s="40" t="s">
        <v>279</v>
      </c>
      <c r="E127" s="66">
        <f>SUM(E116:E126)</f>
        <v>55000</v>
      </c>
    </row>
    <row r="128" ht="15">
      <c r="E128" s="66"/>
    </row>
    <row r="129" spans="3:5" ht="15">
      <c r="C129" s="33">
        <v>4280</v>
      </c>
      <c r="D129" s="40" t="s">
        <v>235</v>
      </c>
      <c r="E129" s="66"/>
    </row>
    <row r="130" spans="4:9" ht="15.75">
      <c r="D130" s="40" t="s">
        <v>280</v>
      </c>
      <c r="E130" s="66">
        <v>2100</v>
      </c>
      <c r="F130" s="42">
        <v>1500</v>
      </c>
      <c r="G130" s="42">
        <v>1500</v>
      </c>
      <c r="H130" s="42">
        <f>E130</f>
        <v>2100</v>
      </c>
      <c r="I130" s="65">
        <f>H130/G130%</f>
        <v>140</v>
      </c>
    </row>
    <row r="131" ht="15">
      <c r="E131" s="11"/>
    </row>
    <row r="132" spans="3:5" ht="15">
      <c r="C132" s="33">
        <v>4300</v>
      </c>
      <c r="D132" s="40" t="s">
        <v>102</v>
      </c>
      <c r="E132" s="11"/>
    </row>
    <row r="133" spans="4:9" ht="13.5" customHeight="1">
      <c r="D133" s="40" t="s">
        <v>281</v>
      </c>
      <c r="E133" s="11">
        <v>15000</v>
      </c>
      <c r="F133" s="1"/>
      <c r="G133" s="1"/>
      <c r="H133" s="1"/>
      <c r="I133" s="51"/>
    </row>
    <row r="134" spans="4:5" ht="15">
      <c r="D134" s="40" t="s">
        <v>282</v>
      </c>
      <c r="E134" s="11">
        <v>4000</v>
      </c>
    </row>
    <row r="135" spans="4:5" ht="15">
      <c r="D135" s="40" t="s">
        <v>380</v>
      </c>
      <c r="E135" s="11">
        <v>4000</v>
      </c>
    </row>
    <row r="136" spans="4:9" ht="15.75">
      <c r="D136" s="40" t="s">
        <v>283</v>
      </c>
      <c r="E136" s="11">
        <v>8000</v>
      </c>
      <c r="F136" s="42">
        <v>76100</v>
      </c>
      <c r="G136" s="42">
        <v>76043.14</v>
      </c>
      <c r="H136" s="42">
        <f>E140</f>
        <v>51000</v>
      </c>
      <c r="I136" s="65">
        <f>H136/G136%</f>
        <v>67.06719370083877</v>
      </c>
    </row>
    <row r="137" spans="4:5" ht="15">
      <c r="D137" s="40" t="s">
        <v>110</v>
      </c>
      <c r="E137" s="11">
        <v>14000</v>
      </c>
    </row>
    <row r="138" spans="4:5" ht="15">
      <c r="D138" s="40" t="s">
        <v>284</v>
      </c>
      <c r="E138" s="11">
        <v>5000</v>
      </c>
    </row>
    <row r="139" spans="4:9" ht="13.5" customHeight="1">
      <c r="D139" s="40" t="s">
        <v>113</v>
      </c>
      <c r="E139" s="11">
        <v>1000</v>
      </c>
      <c r="F139" s="14"/>
      <c r="G139" s="14"/>
      <c r="H139" s="3"/>
      <c r="I139" s="58"/>
    </row>
    <row r="140" spans="4:9" ht="13.5" customHeight="1">
      <c r="D140" s="40" t="s">
        <v>383</v>
      </c>
      <c r="E140" s="66">
        <f>SUM(E133:E139)</f>
        <v>51000</v>
      </c>
      <c r="F140" s="19"/>
      <c r="G140" s="14"/>
      <c r="H140" s="3"/>
      <c r="I140" s="58"/>
    </row>
    <row r="141" spans="5:9" ht="13.5" customHeight="1">
      <c r="E141" s="66"/>
      <c r="F141" s="19"/>
      <c r="G141" s="14"/>
      <c r="H141" s="3"/>
      <c r="I141" s="58"/>
    </row>
    <row r="142" spans="3:9" ht="13.5" customHeight="1">
      <c r="C142" s="33">
        <v>4350</v>
      </c>
      <c r="D142" s="40" t="s">
        <v>228</v>
      </c>
      <c r="E142" s="66">
        <v>2000</v>
      </c>
      <c r="F142" s="60">
        <v>2300</v>
      </c>
      <c r="G142" s="60">
        <v>2228.08</v>
      </c>
      <c r="H142" s="42">
        <f>E142</f>
        <v>2000</v>
      </c>
      <c r="I142" s="65">
        <v>0</v>
      </c>
    </row>
    <row r="143" spans="4:9" ht="13.5" customHeight="1">
      <c r="D143" s="40" t="s">
        <v>342</v>
      </c>
      <c r="E143" s="11"/>
      <c r="F143" s="60"/>
      <c r="G143" s="60"/>
      <c r="H143" s="42"/>
      <c r="I143" s="58"/>
    </row>
    <row r="144" spans="5:9" ht="13.5" customHeight="1">
      <c r="E144" s="11"/>
      <c r="F144" s="60"/>
      <c r="G144" s="60"/>
      <c r="H144" s="42"/>
      <c r="I144" s="58"/>
    </row>
    <row r="145" spans="3:9" ht="13.5" customHeight="1">
      <c r="C145" s="33">
        <v>4370</v>
      </c>
      <c r="D145" s="40" t="s">
        <v>227</v>
      </c>
      <c r="E145" s="66">
        <v>15600</v>
      </c>
      <c r="F145" s="60">
        <v>0</v>
      </c>
      <c r="G145" s="60">
        <v>0</v>
      </c>
      <c r="H145" s="42">
        <f>E145</f>
        <v>15600</v>
      </c>
      <c r="I145" s="65">
        <v>0</v>
      </c>
    </row>
    <row r="146" spans="4:9" ht="13.5" customHeight="1">
      <c r="D146" s="40" t="s">
        <v>343</v>
      </c>
      <c r="E146" s="11"/>
      <c r="F146" s="60"/>
      <c r="G146" s="60"/>
      <c r="H146" s="42"/>
      <c r="I146" s="58"/>
    </row>
    <row r="147" spans="5:9" ht="13.5" customHeight="1">
      <c r="E147" s="66"/>
      <c r="F147" s="60"/>
      <c r="G147" s="60"/>
      <c r="H147" s="42"/>
      <c r="I147" s="65"/>
    </row>
    <row r="148" spans="3:9" ht="13.5" customHeight="1">
      <c r="C148" s="33">
        <v>4410</v>
      </c>
      <c r="D148" s="40" t="s">
        <v>115</v>
      </c>
      <c r="E148" s="11"/>
      <c r="F148" s="3"/>
      <c r="G148" s="3"/>
      <c r="H148" s="3"/>
      <c r="I148" s="58"/>
    </row>
    <row r="149" spans="4:9" ht="15.75">
      <c r="D149" s="40" t="s">
        <v>345</v>
      </c>
      <c r="E149" s="66">
        <v>8000</v>
      </c>
      <c r="F149" s="42">
        <v>7500</v>
      </c>
      <c r="G149" s="42">
        <v>7290.96</v>
      </c>
      <c r="H149" s="42">
        <f>E149</f>
        <v>8000</v>
      </c>
      <c r="I149" s="65">
        <f>H149/G149%</f>
        <v>109.72491962649637</v>
      </c>
    </row>
    <row r="150" spans="5:9" ht="13.5" customHeight="1">
      <c r="E150" s="11"/>
      <c r="F150" s="1"/>
      <c r="G150" s="1"/>
      <c r="H150" s="1"/>
      <c r="I150" s="51"/>
    </row>
    <row r="151" spans="3:9" ht="13.5" customHeight="1">
      <c r="C151" s="33">
        <v>4430</v>
      </c>
      <c r="D151" s="40" t="s">
        <v>117</v>
      </c>
      <c r="E151" s="11"/>
      <c r="F151" s="1"/>
      <c r="G151" s="1"/>
      <c r="H151" s="1"/>
      <c r="I151" s="51"/>
    </row>
    <row r="152" spans="4:9" ht="15.75">
      <c r="D152" s="40" t="s">
        <v>374</v>
      </c>
      <c r="E152" s="66">
        <v>3800</v>
      </c>
      <c r="F152" s="42">
        <v>3000</v>
      </c>
      <c r="G152" s="42">
        <v>2914</v>
      </c>
      <c r="H152" s="42">
        <f>E152</f>
        <v>3800</v>
      </c>
      <c r="I152" s="65">
        <f>H152/G152%</f>
        <v>130.40494166094715</v>
      </c>
    </row>
    <row r="153" spans="4:8" ht="15.75">
      <c r="D153" s="40" t="s">
        <v>373</v>
      </c>
      <c r="E153" s="11"/>
      <c r="F153" s="42"/>
      <c r="G153" s="42"/>
      <c r="H153" s="42"/>
    </row>
    <row r="154" spans="3:4" ht="15">
      <c r="C154" s="33">
        <v>4440</v>
      </c>
      <c r="D154" s="40" t="s">
        <v>119</v>
      </c>
    </row>
    <row r="156" spans="4:5" ht="15">
      <c r="D156" s="40" t="s">
        <v>287</v>
      </c>
      <c r="E156" s="11">
        <v>52545</v>
      </c>
    </row>
    <row r="157" spans="4:9" ht="15.75">
      <c r="D157" s="40" t="s">
        <v>346</v>
      </c>
      <c r="E157" s="11">
        <v>9900</v>
      </c>
      <c r="F157" s="42">
        <v>74998</v>
      </c>
      <c r="G157" s="42">
        <v>74998</v>
      </c>
      <c r="H157" s="42">
        <f>E160</f>
        <v>66245</v>
      </c>
      <c r="I157" s="65">
        <f>H157/G157%</f>
        <v>88.3290221072562</v>
      </c>
    </row>
    <row r="158" spans="4:27" ht="13.5" customHeight="1">
      <c r="D158" s="40" t="s">
        <v>288</v>
      </c>
      <c r="E158" s="11">
        <v>2300</v>
      </c>
      <c r="F158" s="19"/>
      <c r="G158" s="14"/>
      <c r="H158" s="14"/>
      <c r="I158" s="5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</row>
    <row r="159" spans="4:5" ht="15">
      <c r="D159" s="40" t="s">
        <v>347</v>
      </c>
      <c r="E159" s="11">
        <v>1500</v>
      </c>
    </row>
    <row r="160" spans="4:27" ht="13.5" customHeight="1">
      <c r="D160" s="40" t="s">
        <v>348</v>
      </c>
      <c r="E160" s="66">
        <f>SUM(E156:E159)</f>
        <v>66245</v>
      </c>
      <c r="F160" s="3"/>
      <c r="G160" s="3"/>
      <c r="H160" s="18"/>
      <c r="I160" s="5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</row>
    <row r="161" spans="5:27" ht="13.5" customHeight="1">
      <c r="E161" s="66"/>
      <c r="F161" s="3"/>
      <c r="G161" s="3"/>
      <c r="H161" s="18"/>
      <c r="I161" s="5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</row>
    <row r="162" spans="3:27" ht="13.5" customHeight="1">
      <c r="C162" s="33">
        <v>4700</v>
      </c>
      <c r="D162" s="40" t="s">
        <v>226</v>
      </c>
      <c r="E162" s="11"/>
      <c r="F162" s="3"/>
      <c r="G162" s="3"/>
      <c r="H162" s="18"/>
      <c r="I162" s="5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</row>
    <row r="163" spans="4:27" ht="13.5" customHeight="1">
      <c r="D163" s="40" t="s">
        <v>344</v>
      </c>
      <c r="E163" s="66">
        <v>5000</v>
      </c>
      <c r="F163" s="60">
        <v>0</v>
      </c>
      <c r="G163" s="60">
        <v>0</v>
      </c>
      <c r="H163" s="42">
        <f>E163</f>
        <v>5000</v>
      </c>
      <c r="I163" s="5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</row>
    <row r="164" spans="5:27" ht="13.5" customHeight="1">
      <c r="E164" s="66"/>
      <c r="F164" s="60"/>
      <c r="G164" s="60"/>
      <c r="H164" s="42"/>
      <c r="I164" s="5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</row>
    <row r="165" spans="3:27" ht="13.5" customHeight="1">
      <c r="C165" s="33">
        <v>4740</v>
      </c>
      <c r="D165" s="40" t="s">
        <v>225</v>
      </c>
      <c r="E165" s="66"/>
      <c r="F165" s="60"/>
      <c r="G165" s="60"/>
      <c r="H165" s="42"/>
      <c r="I165" s="5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</row>
    <row r="166" spans="4:27" ht="13.5" customHeight="1">
      <c r="D166" s="40" t="s">
        <v>285</v>
      </c>
      <c r="E166" s="66">
        <v>4500</v>
      </c>
      <c r="F166" s="60">
        <v>0</v>
      </c>
      <c r="G166" s="60">
        <v>0</v>
      </c>
      <c r="H166" s="42">
        <f>E166</f>
        <v>4500</v>
      </c>
      <c r="I166" s="5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</row>
    <row r="167" spans="5:27" ht="13.5" customHeight="1">
      <c r="E167" s="66"/>
      <c r="F167" s="60"/>
      <c r="G167" s="60"/>
      <c r="H167" s="42"/>
      <c r="I167" s="5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</row>
    <row r="168" spans="3:27" ht="13.5" customHeight="1">
      <c r="C168" s="33">
        <v>4750</v>
      </c>
      <c r="D168" s="40" t="s">
        <v>233</v>
      </c>
      <c r="E168" s="66"/>
      <c r="F168" s="60"/>
      <c r="G168" s="60"/>
      <c r="H168" s="42"/>
      <c r="I168" s="5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</row>
    <row r="169" spans="4:27" ht="13.5" customHeight="1">
      <c r="D169" s="40" t="s">
        <v>286</v>
      </c>
      <c r="E169" s="11">
        <v>2500</v>
      </c>
      <c r="F169" s="60"/>
      <c r="G169" s="60"/>
      <c r="H169" s="42"/>
      <c r="I169" s="5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</row>
    <row r="170" spans="4:27" ht="13.5" customHeight="1">
      <c r="D170" s="40" t="s">
        <v>76</v>
      </c>
      <c r="E170" s="11">
        <v>3000</v>
      </c>
      <c r="F170" s="3"/>
      <c r="G170" s="3"/>
      <c r="H170" s="18"/>
      <c r="I170" s="5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</row>
    <row r="171" spans="5:27" ht="13.5" customHeight="1">
      <c r="E171" s="66">
        <f>SUM(E169:E170)</f>
        <v>5500</v>
      </c>
      <c r="F171" s="60">
        <v>0</v>
      </c>
      <c r="G171" s="60">
        <v>0</v>
      </c>
      <c r="H171" s="42">
        <f>E171</f>
        <v>5500</v>
      </c>
      <c r="I171" s="5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</row>
    <row r="172" spans="3:27" ht="13.5" customHeight="1">
      <c r="C172" s="33">
        <v>6050</v>
      </c>
      <c r="D172" s="40" t="s">
        <v>125</v>
      </c>
      <c r="E172" s="11"/>
      <c r="F172" s="19"/>
      <c r="G172" s="19"/>
      <c r="H172" s="19"/>
      <c r="I172" s="5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</row>
    <row r="173" spans="4:27" ht="13.5" customHeight="1">
      <c r="D173" s="40" t="s">
        <v>328</v>
      </c>
      <c r="E173" s="11">
        <v>0</v>
      </c>
      <c r="F173" s="3"/>
      <c r="G173" s="3"/>
      <c r="H173" s="18"/>
      <c r="I173" s="5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</row>
    <row r="174" spans="4:9" ht="15.75">
      <c r="D174" s="40" t="s">
        <v>329</v>
      </c>
      <c r="E174" s="11">
        <v>0</v>
      </c>
      <c r="F174" s="42">
        <v>76600</v>
      </c>
      <c r="G174" s="42">
        <v>76594.25</v>
      </c>
      <c r="H174" s="42">
        <f>E174</f>
        <v>0</v>
      </c>
      <c r="I174" s="65" t="s">
        <v>217</v>
      </c>
    </row>
    <row r="175" spans="4:9" ht="13.5" customHeight="1">
      <c r="D175" s="40" t="s">
        <v>289</v>
      </c>
      <c r="E175" s="66">
        <f>SUM(E173:E174)</f>
        <v>0</v>
      </c>
      <c r="F175" s="1"/>
      <c r="G175" s="1"/>
      <c r="H175" s="1"/>
      <c r="I175" s="51"/>
    </row>
    <row r="176" spans="4:5" ht="15">
      <c r="D176" s="44"/>
      <c r="E176" s="66" t="s">
        <v>217</v>
      </c>
    </row>
    <row r="177" spans="4:5" ht="15">
      <c r="D177" s="40" t="s">
        <v>201</v>
      </c>
      <c r="E177" s="11"/>
    </row>
    <row r="178" spans="3:9" ht="13.5" customHeight="1">
      <c r="C178" s="33">
        <v>6060</v>
      </c>
      <c r="D178" s="40" t="s">
        <v>291</v>
      </c>
      <c r="E178" s="11">
        <v>5000</v>
      </c>
      <c r="F178" s="3"/>
      <c r="G178" s="3"/>
      <c r="H178" s="3"/>
      <c r="I178" s="58"/>
    </row>
    <row r="179" spans="4:9" ht="15.75">
      <c r="D179" s="40" t="s">
        <v>290</v>
      </c>
      <c r="E179" s="11">
        <v>5000</v>
      </c>
      <c r="F179" s="42" t="s">
        <v>217</v>
      </c>
      <c r="G179" s="42" t="s">
        <v>217</v>
      </c>
      <c r="H179" s="3" t="s">
        <v>217</v>
      </c>
      <c r="I179" s="65" t="s">
        <v>217</v>
      </c>
    </row>
    <row r="180" spans="4:8" ht="15.75">
      <c r="D180" s="40" t="s">
        <v>292</v>
      </c>
      <c r="E180" s="11">
        <v>17000</v>
      </c>
      <c r="F180" s="42"/>
      <c r="G180" s="42"/>
      <c r="H180" s="3"/>
    </row>
    <row r="181" spans="4:9" ht="15.75">
      <c r="D181" s="40" t="s">
        <v>293</v>
      </c>
      <c r="E181" s="66">
        <f>SUM(E178:E180)</f>
        <v>27000</v>
      </c>
      <c r="F181" s="42">
        <v>5200</v>
      </c>
      <c r="G181" s="42">
        <v>5145.72</v>
      </c>
      <c r="H181" s="3">
        <f>E181</f>
        <v>27000</v>
      </c>
      <c r="I181" s="65">
        <f>H181/G181%</f>
        <v>524.7079125953219</v>
      </c>
    </row>
    <row r="182" spans="5:8" ht="15.75">
      <c r="E182" s="66"/>
      <c r="F182" s="42"/>
      <c r="G182" s="42"/>
      <c r="H182" s="3"/>
    </row>
    <row r="183" spans="4:9" ht="15.75">
      <c r="D183" s="44" t="s">
        <v>135</v>
      </c>
      <c r="E183" s="11"/>
      <c r="F183" s="45">
        <f>SUM(F16:F182)</f>
        <v>2029056</v>
      </c>
      <c r="G183" s="45">
        <f>SUM(G16:G181)</f>
        <v>1977401.4899999995</v>
      </c>
      <c r="H183" s="45">
        <f>SUM(H16:H181)</f>
        <v>1982795</v>
      </c>
      <c r="I183" s="65">
        <f>H183/G183%</f>
        <v>100.27275745604908</v>
      </c>
    </row>
    <row r="184" spans="4:9" ht="15.75">
      <c r="D184" s="44"/>
      <c r="E184" s="11"/>
      <c r="F184" s="45"/>
      <c r="G184" s="45"/>
      <c r="H184" s="45"/>
      <c r="I184" s="65"/>
    </row>
    <row r="185" spans="2:9" ht="13.5" customHeight="1">
      <c r="B185" s="81">
        <v>80146</v>
      </c>
      <c r="D185" s="40" t="s">
        <v>136</v>
      </c>
      <c r="E185" s="11"/>
      <c r="F185" s="14"/>
      <c r="G185" s="14"/>
      <c r="H185" s="1"/>
      <c r="I185" s="51"/>
    </row>
    <row r="186" spans="3:9" ht="15.75">
      <c r="C186" s="33">
        <v>3250</v>
      </c>
      <c r="D186" s="40" t="s">
        <v>294</v>
      </c>
      <c r="E186" s="66">
        <v>2600</v>
      </c>
      <c r="F186" s="42">
        <v>0</v>
      </c>
      <c r="G186" s="42">
        <v>0</v>
      </c>
      <c r="H186" s="14">
        <f>E186</f>
        <v>2600</v>
      </c>
      <c r="I186" s="65" t="e">
        <f>H186/G186%</f>
        <v>#DIV/0!</v>
      </c>
    </row>
    <row r="187" spans="3:9" ht="15.75">
      <c r="C187" s="33">
        <v>4300</v>
      </c>
      <c r="D187" s="40" t="s">
        <v>295</v>
      </c>
      <c r="E187" s="66">
        <v>3600</v>
      </c>
      <c r="F187" s="42">
        <v>3000</v>
      </c>
      <c r="G187" s="42">
        <v>2915</v>
      </c>
      <c r="H187" s="14">
        <f>E187</f>
        <v>3600</v>
      </c>
      <c r="I187" s="65">
        <f>H187/G187%</f>
        <v>123.4991423670669</v>
      </c>
    </row>
    <row r="188" spans="3:9" ht="15.75">
      <c r="C188" s="33">
        <v>4410</v>
      </c>
      <c r="D188" s="40" t="s">
        <v>296</v>
      </c>
      <c r="E188" s="66">
        <v>2500</v>
      </c>
      <c r="F188" s="42">
        <v>500</v>
      </c>
      <c r="G188" s="42">
        <v>339.22</v>
      </c>
      <c r="H188" s="14">
        <f>E188</f>
        <v>2500</v>
      </c>
      <c r="I188" s="65">
        <f>H188/G188%</f>
        <v>736.9848475915335</v>
      </c>
    </row>
    <row r="189" spans="4:9" ht="15.75">
      <c r="D189" s="44" t="s">
        <v>202</v>
      </c>
      <c r="E189" s="66">
        <f>SUM(E186:E188)</f>
        <v>8700</v>
      </c>
      <c r="F189" s="45">
        <f>SUM(F186,F187,F188)</f>
        <v>3500</v>
      </c>
      <c r="G189" s="45">
        <f>SUM(G186,G187,G188)</f>
        <v>3254.2200000000003</v>
      </c>
      <c r="H189" s="45">
        <f>SUM(H186,H187,H188)</f>
        <v>8700</v>
      </c>
      <c r="I189" s="65">
        <f>H189/G189%</f>
        <v>267.34517027121706</v>
      </c>
    </row>
    <row r="190" spans="5:8" ht="15.75">
      <c r="E190" s="11"/>
      <c r="F190" s="45"/>
      <c r="G190" s="45"/>
      <c r="H190" s="45"/>
    </row>
    <row r="191" spans="2:9" ht="13.5" customHeight="1">
      <c r="B191" s="81">
        <v>80195</v>
      </c>
      <c r="C191" s="33">
        <v>4440</v>
      </c>
      <c r="D191" s="40" t="s">
        <v>203</v>
      </c>
      <c r="E191" s="11"/>
      <c r="F191" s="3"/>
      <c r="G191" s="3"/>
      <c r="H191" s="18"/>
      <c r="I191" s="58"/>
    </row>
    <row r="192" spans="3:9" ht="15.75">
      <c r="C192" s="33" t="s">
        <v>217</v>
      </c>
      <c r="D192" s="40" t="s">
        <v>349</v>
      </c>
      <c r="E192" s="66">
        <v>0</v>
      </c>
      <c r="F192" s="42">
        <v>16500</v>
      </c>
      <c r="G192" s="42">
        <v>16500</v>
      </c>
      <c r="H192" s="14">
        <v>19500</v>
      </c>
      <c r="I192" s="65">
        <f>H192/G192%</f>
        <v>118.18181818181819</v>
      </c>
    </row>
    <row r="193" spans="4:7" ht="15.75">
      <c r="D193" s="44" t="s">
        <v>204</v>
      </c>
      <c r="F193" s="42"/>
      <c r="G193" s="42"/>
    </row>
    <row r="194" spans="4:9" ht="18.75">
      <c r="D194" s="85" t="s">
        <v>141</v>
      </c>
      <c r="F194" s="45">
        <f>SUM(,F183,F189,F192)</f>
        <v>2049056</v>
      </c>
      <c r="G194" s="45">
        <f>SUM(,G183,G189,G192)</f>
        <v>1997155.7099999995</v>
      </c>
      <c r="H194" s="45">
        <f>SUM(,H183,H189,H192)</f>
        <v>2010995</v>
      </c>
      <c r="I194" s="65">
        <f>H194/G194%</f>
        <v>100.69294997534271</v>
      </c>
    </row>
    <row r="195" ht="15.75">
      <c r="D195" s="49" t="s">
        <v>142</v>
      </c>
    </row>
    <row r="196" ht="9" customHeight="1">
      <c r="D196" s="49"/>
    </row>
    <row r="197" spans="1:9" ht="13.5" customHeight="1">
      <c r="A197" s="81">
        <v>854</v>
      </c>
      <c r="B197" s="81">
        <v>85401</v>
      </c>
      <c r="C197" s="33">
        <v>4010</v>
      </c>
      <c r="D197" s="40" t="s">
        <v>15</v>
      </c>
      <c r="E197" s="11"/>
      <c r="F197" s="1"/>
      <c r="G197" s="1"/>
      <c r="H197" s="1"/>
      <c r="I197" s="51"/>
    </row>
    <row r="198" spans="3:27" ht="13.5" customHeight="1">
      <c r="C198" s="33" t="s">
        <v>217</v>
      </c>
      <c r="D198" s="40" t="s">
        <v>297</v>
      </c>
      <c r="E198" s="11"/>
      <c r="F198" s="3"/>
      <c r="G198" s="3"/>
      <c r="H198" s="3"/>
      <c r="I198" s="5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</row>
    <row r="199" spans="4:5" ht="15">
      <c r="D199" s="40" t="s">
        <v>298</v>
      </c>
      <c r="E199" s="11">
        <v>50900</v>
      </c>
    </row>
    <row r="200" spans="4:9" ht="13.5" customHeight="1">
      <c r="D200" s="40" t="s">
        <v>299</v>
      </c>
      <c r="E200" s="11">
        <v>17700</v>
      </c>
      <c r="F200" s="1"/>
      <c r="G200" s="1"/>
      <c r="H200" s="1"/>
      <c r="I200" s="51"/>
    </row>
    <row r="201" spans="4:27" ht="13.5" customHeight="1">
      <c r="D201" s="40" t="s">
        <v>300</v>
      </c>
      <c r="E201" s="11">
        <v>600</v>
      </c>
      <c r="F201" s="19"/>
      <c r="G201" s="14"/>
      <c r="H201" s="3"/>
      <c r="I201" s="5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</row>
    <row r="202" spans="4:27" ht="13.5" customHeight="1">
      <c r="D202" s="40" t="s">
        <v>350</v>
      </c>
      <c r="E202" s="11">
        <v>3700</v>
      </c>
      <c r="F202" s="14"/>
      <c r="G202" s="14"/>
      <c r="H202" s="3"/>
      <c r="I202" s="5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</row>
    <row r="203" spans="4:9" ht="15.75">
      <c r="D203" s="40" t="s">
        <v>301</v>
      </c>
      <c r="E203" s="11">
        <v>900</v>
      </c>
      <c r="F203" s="14">
        <v>56200</v>
      </c>
      <c r="G203" s="14">
        <v>53559.73</v>
      </c>
      <c r="H203" s="14">
        <f>E207</f>
        <v>77000</v>
      </c>
      <c r="I203" s="65">
        <f>H203/G203%</f>
        <v>143.76472771614047</v>
      </c>
    </row>
    <row r="204" spans="4:27" ht="13.5" customHeight="1">
      <c r="D204" s="40" t="s">
        <v>351</v>
      </c>
      <c r="E204" s="11">
        <v>100</v>
      </c>
      <c r="F204" s="3"/>
      <c r="G204" s="3"/>
      <c r="H204" s="18"/>
      <c r="I204" s="5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</row>
    <row r="205" spans="4:27" ht="13.5" customHeight="1">
      <c r="D205" s="40" t="s">
        <v>302</v>
      </c>
      <c r="E205" s="11">
        <v>3100</v>
      </c>
      <c r="F205" s="3"/>
      <c r="G205" s="3"/>
      <c r="H205" s="18"/>
      <c r="I205" s="5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</row>
    <row r="206" spans="4:9" ht="13.5" customHeight="1">
      <c r="D206" s="40" t="s">
        <v>303</v>
      </c>
      <c r="E206" s="11">
        <v>0</v>
      </c>
      <c r="F206" s="1"/>
      <c r="G206" s="1"/>
      <c r="H206" s="1"/>
      <c r="I206" s="51"/>
    </row>
    <row r="207" spans="4:9" ht="13.5" customHeight="1">
      <c r="D207" s="40" t="s">
        <v>304</v>
      </c>
      <c r="E207" s="66">
        <f>SUM(E198:E206)</f>
        <v>77000</v>
      </c>
      <c r="F207" s="1"/>
      <c r="G207" s="1"/>
      <c r="H207" s="1"/>
      <c r="I207" s="51"/>
    </row>
    <row r="208" spans="4:5" ht="9.75" customHeight="1">
      <c r="D208" s="40" t="s">
        <v>217</v>
      </c>
      <c r="E208" s="11" t="s">
        <v>217</v>
      </c>
    </row>
    <row r="209" spans="3:5" ht="15">
      <c r="C209" s="33">
        <v>4040</v>
      </c>
      <c r="D209" s="40" t="s">
        <v>152</v>
      </c>
      <c r="E209" s="66" t="s">
        <v>217</v>
      </c>
    </row>
    <row r="210" spans="4:9" ht="13.5" customHeight="1">
      <c r="D210" s="40" t="s">
        <v>352</v>
      </c>
      <c r="E210" s="66">
        <v>4700</v>
      </c>
      <c r="F210" s="14">
        <v>4900</v>
      </c>
      <c r="G210" s="14">
        <v>2798.9</v>
      </c>
      <c r="H210" s="14">
        <f>E210</f>
        <v>4700</v>
      </c>
      <c r="I210" s="65">
        <f>H210/G210%</f>
        <v>167.92311265139875</v>
      </c>
    </row>
    <row r="211" spans="5:9" ht="10.5" customHeight="1">
      <c r="E211" s="66"/>
      <c r="F211" s="14"/>
      <c r="G211" s="14"/>
      <c r="H211" s="14"/>
      <c r="I211" s="65"/>
    </row>
    <row r="212" spans="3:9" ht="13.5" customHeight="1">
      <c r="C212" s="33">
        <v>4110</v>
      </c>
      <c r="D212" s="40" t="s">
        <v>154</v>
      </c>
      <c r="E212" s="11"/>
      <c r="F212" s="14"/>
      <c r="G212" s="14"/>
      <c r="H212" s="14"/>
      <c r="I212" s="60"/>
    </row>
    <row r="213" spans="4:9" ht="13.5" customHeight="1">
      <c r="D213" s="40" t="s">
        <v>305</v>
      </c>
      <c r="E213" s="66">
        <v>13500</v>
      </c>
      <c r="F213" s="14">
        <v>10960</v>
      </c>
      <c r="G213" s="14">
        <v>9591.23</v>
      </c>
      <c r="H213" s="14">
        <f>E213</f>
        <v>13500</v>
      </c>
      <c r="I213" s="65">
        <f>H213/G213%</f>
        <v>140.7535842639578</v>
      </c>
    </row>
    <row r="214" spans="5:9" ht="9.75" customHeight="1">
      <c r="E214" s="66"/>
      <c r="F214" s="14"/>
      <c r="G214" s="14"/>
      <c r="H214" s="14"/>
      <c r="I214" s="65"/>
    </row>
    <row r="215" spans="3:9" ht="13.5" customHeight="1">
      <c r="C215" s="33">
        <v>4120</v>
      </c>
      <c r="D215" s="40" t="s">
        <v>156</v>
      </c>
      <c r="E215" s="11"/>
      <c r="F215" s="14"/>
      <c r="G215" s="14"/>
      <c r="H215" s="14"/>
      <c r="I215" s="51"/>
    </row>
    <row r="216" spans="4:9" ht="13.5" customHeight="1">
      <c r="D216" s="40" t="s">
        <v>306</v>
      </c>
      <c r="E216" s="66">
        <v>1800</v>
      </c>
      <c r="F216" s="14">
        <v>1480</v>
      </c>
      <c r="G216" s="14">
        <v>1352.4</v>
      </c>
      <c r="H216" s="14">
        <f>E216</f>
        <v>1800</v>
      </c>
      <c r="I216" s="65">
        <f>H216/G216%</f>
        <v>133.09671694764862</v>
      </c>
    </row>
    <row r="217" spans="5:9" ht="12" customHeight="1">
      <c r="E217" s="66"/>
      <c r="F217" s="14"/>
      <c r="G217" s="14"/>
      <c r="H217" s="14"/>
      <c r="I217" s="65"/>
    </row>
    <row r="218" spans="3:9" ht="13.5" customHeight="1">
      <c r="C218" s="33">
        <v>4440</v>
      </c>
      <c r="D218" s="40" t="s">
        <v>158</v>
      </c>
      <c r="E218" s="11"/>
      <c r="F218" s="1"/>
      <c r="G218" s="1"/>
      <c r="H218" s="1"/>
      <c r="I218" s="51"/>
    </row>
    <row r="219" spans="4:9" ht="13.5" customHeight="1">
      <c r="D219" s="40" t="s">
        <v>307</v>
      </c>
      <c r="E219" s="66">
        <v>4000</v>
      </c>
      <c r="F219" s="14">
        <v>3940</v>
      </c>
      <c r="G219" s="14">
        <v>3940</v>
      </c>
      <c r="H219" s="14">
        <f>E219</f>
        <v>4000</v>
      </c>
      <c r="I219" s="65">
        <f>H219/G219%</f>
        <v>101.52284263959392</v>
      </c>
    </row>
    <row r="220" spans="4:27" ht="13.5" customHeight="1">
      <c r="D220" s="44"/>
      <c r="E220" s="11"/>
      <c r="F220" s="3"/>
      <c r="G220" s="3"/>
      <c r="H220" s="18"/>
      <c r="I220" s="5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</row>
    <row r="221" spans="4:9" ht="13.5" customHeight="1">
      <c r="D221" s="44" t="s">
        <v>160</v>
      </c>
      <c r="E221" s="11"/>
      <c r="F221" s="45">
        <f>SUM(F203,F210,F213,F216,F219)</f>
        <v>77480</v>
      </c>
      <c r="G221" s="45">
        <f>SUM(G203,G210,G213,G216,G219)</f>
        <v>71242.26</v>
      </c>
      <c r="H221" s="45">
        <f>SUM(H219,H216,H213,H210,H203)</f>
        <v>101000</v>
      </c>
      <c r="I221" s="65">
        <f>H221/G221%</f>
        <v>141.7697866406821</v>
      </c>
    </row>
    <row r="222" spans="4:9" ht="13.5" customHeight="1">
      <c r="D222" s="44"/>
      <c r="E222" s="11"/>
      <c r="F222" s="45"/>
      <c r="G222" s="45"/>
      <c r="H222" s="45"/>
      <c r="I222" s="65"/>
    </row>
    <row r="223" spans="1:9" ht="13.5" customHeight="1">
      <c r="A223" s="81">
        <v>854</v>
      </c>
      <c r="B223" s="81">
        <v>85412</v>
      </c>
      <c r="D223" s="49" t="s">
        <v>161</v>
      </c>
      <c r="E223" s="11"/>
      <c r="F223" s="1"/>
      <c r="G223" s="1"/>
      <c r="H223" s="1"/>
      <c r="I223" s="51"/>
    </row>
    <row r="224" spans="1:9" ht="13.5" customHeight="1">
      <c r="A224" s="81"/>
      <c r="B224" s="81"/>
      <c r="D224" s="49"/>
      <c r="E224" s="11"/>
      <c r="F224" s="1"/>
      <c r="G224" s="1"/>
      <c r="H224" s="1"/>
      <c r="I224" s="51"/>
    </row>
    <row r="225" spans="3:9" ht="13.5" customHeight="1">
      <c r="C225" s="33">
        <v>4010</v>
      </c>
      <c r="D225" s="40" t="s">
        <v>15</v>
      </c>
      <c r="E225" s="11"/>
      <c r="F225" s="1"/>
      <c r="G225" s="1"/>
      <c r="H225" s="1"/>
      <c r="I225" s="51"/>
    </row>
    <row r="226" spans="3:9" ht="13.5" customHeight="1">
      <c r="C226" s="33" t="s">
        <v>217</v>
      </c>
      <c r="D226" s="40" t="s">
        <v>162</v>
      </c>
      <c r="E226" s="11">
        <v>0</v>
      </c>
      <c r="F226" s="3">
        <v>4591</v>
      </c>
      <c r="G226" s="3">
        <v>4591</v>
      </c>
      <c r="H226" s="14">
        <f>E226</f>
        <v>0</v>
      </c>
      <c r="I226" s="65">
        <f>H226/G226%</f>
        <v>0</v>
      </c>
    </row>
    <row r="227" spans="3:8" ht="13.5" customHeight="1">
      <c r="C227" s="33">
        <v>4110</v>
      </c>
      <c r="D227" s="40" t="s">
        <v>154</v>
      </c>
      <c r="E227" s="11"/>
      <c r="F227" s="3"/>
      <c r="G227" s="3"/>
      <c r="H227" s="18"/>
    </row>
    <row r="228" spans="3:9" ht="13.5" customHeight="1">
      <c r="C228" s="33" t="s">
        <v>217</v>
      </c>
      <c r="D228" s="40" t="s">
        <v>163</v>
      </c>
      <c r="E228" s="11">
        <v>0</v>
      </c>
      <c r="F228" s="14">
        <v>802</v>
      </c>
      <c r="G228" s="14">
        <v>801.46</v>
      </c>
      <c r="H228" s="14">
        <f>E228</f>
        <v>0</v>
      </c>
      <c r="I228" s="65">
        <f>H228/G228%</f>
        <v>0</v>
      </c>
    </row>
    <row r="229" spans="3:8" ht="13.5" customHeight="1">
      <c r="C229" s="33">
        <v>4120</v>
      </c>
      <c r="D229" s="40" t="s">
        <v>156</v>
      </c>
      <c r="E229" s="11"/>
      <c r="F229" s="3"/>
      <c r="G229" s="3"/>
      <c r="H229" s="18"/>
    </row>
    <row r="230" spans="3:9" ht="13.5" customHeight="1">
      <c r="C230" s="33" t="s">
        <v>217</v>
      </c>
      <c r="D230" s="40" t="s">
        <v>308</v>
      </c>
      <c r="E230" s="11">
        <v>0</v>
      </c>
      <c r="F230" s="14">
        <v>113</v>
      </c>
      <c r="G230" s="14">
        <v>112.46</v>
      </c>
      <c r="H230" s="14">
        <f>E230</f>
        <v>0</v>
      </c>
      <c r="I230" s="65">
        <f>H230/G230%</f>
        <v>0</v>
      </c>
    </row>
    <row r="231" spans="3:8" ht="13.5" customHeight="1">
      <c r="C231" s="33">
        <v>4210</v>
      </c>
      <c r="D231" s="40" t="s">
        <v>59</v>
      </c>
      <c r="E231" s="11"/>
      <c r="F231" s="3"/>
      <c r="G231" s="3"/>
      <c r="H231" s="18"/>
    </row>
    <row r="232" spans="3:9" ht="13.5" customHeight="1">
      <c r="C232" s="33" t="s">
        <v>217</v>
      </c>
      <c r="D232" s="40" t="s">
        <v>165</v>
      </c>
      <c r="E232" s="66">
        <v>1200</v>
      </c>
      <c r="F232" s="42">
        <v>1200</v>
      </c>
      <c r="G232" s="3">
        <v>1189.8</v>
      </c>
      <c r="H232" s="14">
        <f>E232</f>
        <v>1200</v>
      </c>
      <c r="I232" s="65">
        <f>H232/G232%</f>
        <v>100.85728693898135</v>
      </c>
    </row>
    <row r="233" spans="3:8" ht="13.5" customHeight="1">
      <c r="C233" s="33">
        <v>4220</v>
      </c>
      <c r="D233" s="40" t="s">
        <v>69</v>
      </c>
      <c r="E233" s="11"/>
      <c r="F233" s="3"/>
      <c r="G233" s="3"/>
      <c r="H233" s="18"/>
    </row>
    <row r="234" spans="3:9" ht="13.5" customHeight="1">
      <c r="C234" s="33" t="s">
        <v>217</v>
      </c>
      <c r="D234" s="40" t="s">
        <v>166</v>
      </c>
      <c r="E234" s="11">
        <v>0</v>
      </c>
      <c r="F234" s="42">
        <v>0</v>
      </c>
      <c r="G234" s="3">
        <v>0</v>
      </c>
      <c r="H234" s="14">
        <f>E234</f>
        <v>0</v>
      </c>
      <c r="I234" s="65">
        <v>0</v>
      </c>
    </row>
    <row r="235" spans="3:8" ht="13.5" customHeight="1">
      <c r="C235" s="33">
        <v>4260</v>
      </c>
      <c r="D235" s="40" t="s">
        <v>78</v>
      </c>
      <c r="E235" s="11"/>
      <c r="F235" s="3"/>
      <c r="G235" s="3"/>
      <c r="H235" s="18"/>
    </row>
    <row r="236" spans="3:9" ht="13.5" customHeight="1">
      <c r="C236" s="33" t="s">
        <v>217</v>
      </c>
      <c r="D236" s="40" t="s">
        <v>167</v>
      </c>
      <c r="E236" s="66">
        <v>4800</v>
      </c>
      <c r="F236" s="14">
        <v>5600</v>
      </c>
      <c r="G236" s="14">
        <v>5596.97</v>
      </c>
      <c r="H236" s="14">
        <f>E236</f>
        <v>4800</v>
      </c>
      <c r="I236" s="65">
        <f>H236/G236%</f>
        <v>85.76068837245866</v>
      </c>
    </row>
    <row r="237" spans="3:8" ht="13.5" customHeight="1">
      <c r="C237" s="33">
        <v>4300</v>
      </c>
      <c r="D237" s="40" t="s">
        <v>102</v>
      </c>
      <c r="E237" s="11"/>
      <c r="F237" s="3"/>
      <c r="G237" s="3"/>
      <c r="H237" s="18"/>
    </row>
    <row r="238" spans="3:9" ht="13.5" customHeight="1">
      <c r="C238" s="33" t="s">
        <v>217</v>
      </c>
      <c r="D238" s="40" t="s">
        <v>221</v>
      </c>
      <c r="E238" s="66">
        <v>1500</v>
      </c>
      <c r="F238" s="3">
        <v>1500</v>
      </c>
      <c r="G238" s="3">
        <v>1477.22</v>
      </c>
      <c r="H238" s="14">
        <f>E238</f>
        <v>1500</v>
      </c>
      <c r="I238" s="65">
        <f>H238/G238%</f>
        <v>101.54208580983199</v>
      </c>
    </row>
    <row r="239" spans="4:9" ht="13.5" customHeight="1">
      <c r="D239" s="44" t="s">
        <v>217</v>
      </c>
      <c r="E239" s="11"/>
      <c r="F239" s="3"/>
      <c r="G239" s="3"/>
      <c r="H239" s="3"/>
      <c r="I239" s="51"/>
    </row>
    <row r="240" spans="4:9" ht="13.5" customHeight="1">
      <c r="D240" s="44" t="s">
        <v>169</v>
      </c>
      <c r="E240" s="66">
        <f>SUM(E238:E239,E236,E232)</f>
        <v>7500</v>
      </c>
      <c r="F240" s="45">
        <f>SUM(F238,F236,F234,F232,F230,F228,F226)</f>
        <v>13806</v>
      </c>
      <c r="G240" s="45">
        <f>SUM(G238,G236,G234,G232,G230,G228,G226)</f>
        <v>13768.91</v>
      </c>
      <c r="H240" s="45">
        <f>SUM(H238,H236,H234,H232,H230,H228,H226)</f>
        <v>7500</v>
      </c>
      <c r="I240" s="65">
        <f>H240/G240%</f>
        <v>54.47054269364823</v>
      </c>
    </row>
    <row r="241" spans="4:8" ht="13.5" customHeight="1">
      <c r="D241" s="44" t="s">
        <v>217</v>
      </c>
      <c r="E241" s="11"/>
      <c r="F241" s="45"/>
      <c r="G241" s="45"/>
      <c r="H241" s="46"/>
    </row>
    <row r="242" spans="2:9" ht="13.5" customHeight="1">
      <c r="B242" s="81">
        <v>85446</v>
      </c>
      <c r="D242" s="44" t="s">
        <v>205</v>
      </c>
      <c r="E242" s="11"/>
      <c r="F242" s="1"/>
      <c r="G242" s="1"/>
      <c r="H242" s="1"/>
      <c r="I242" s="51"/>
    </row>
    <row r="243" spans="2:9" ht="13.5" customHeight="1">
      <c r="B243" s="33" t="s">
        <v>217</v>
      </c>
      <c r="C243" s="33">
        <v>3250</v>
      </c>
      <c r="D243" s="79" t="s">
        <v>309</v>
      </c>
      <c r="E243" s="66">
        <v>700</v>
      </c>
      <c r="F243" s="3">
        <v>700</v>
      </c>
      <c r="G243" s="3">
        <v>500</v>
      </c>
      <c r="H243" s="3">
        <f>E243</f>
        <v>700</v>
      </c>
      <c r="I243" s="65">
        <f>H243/G243%</f>
        <v>140</v>
      </c>
    </row>
    <row r="244" ht="15">
      <c r="D244" s="44" t="s">
        <v>217</v>
      </c>
    </row>
    <row r="245" spans="4:9" ht="13.5" customHeight="1">
      <c r="D245" s="44" t="s">
        <v>206</v>
      </c>
      <c r="E245" s="11"/>
      <c r="F245" s="45">
        <f>SUM(F243,F241,F239,F237,F235,F233,F231)</f>
        <v>700</v>
      </c>
      <c r="G245" s="45">
        <f>SUM(G243,G241,G239,G237,G235,G233,G231)</f>
        <v>500</v>
      </c>
      <c r="H245" s="45">
        <v>0</v>
      </c>
      <c r="I245" s="65">
        <f>H245/G245%</f>
        <v>0</v>
      </c>
    </row>
    <row r="246" spans="4:8" ht="13.5" customHeight="1">
      <c r="D246" s="47" t="s">
        <v>217</v>
      </c>
      <c r="E246" s="11"/>
      <c r="F246" s="45"/>
      <c r="G246" s="45"/>
      <c r="H246" s="45"/>
    </row>
    <row r="247" spans="2:4" ht="15.75">
      <c r="B247" s="81">
        <v>85495</v>
      </c>
      <c r="D247" s="80" t="s">
        <v>207</v>
      </c>
    </row>
    <row r="248" spans="2:9" ht="13.5" customHeight="1">
      <c r="B248" s="33" t="s">
        <v>217</v>
      </c>
      <c r="C248" s="33">
        <v>4440</v>
      </c>
      <c r="D248" s="40" t="s">
        <v>310</v>
      </c>
      <c r="E248" s="66">
        <v>0</v>
      </c>
      <c r="F248" s="3">
        <v>600</v>
      </c>
      <c r="G248" s="3">
        <v>600</v>
      </c>
      <c r="H248" s="3">
        <v>600</v>
      </c>
      <c r="I248" s="65">
        <f>H248/G248%</f>
        <v>100</v>
      </c>
    </row>
    <row r="249" ht="15">
      <c r="D249" s="44" t="s">
        <v>217</v>
      </c>
    </row>
    <row r="250" spans="4:9" ht="15.75">
      <c r="D250" s="44" t="s">
        <v>208</v>
      </c>
      <c r="F250" s="45">
        <f>SUM(F248)</f>
        <v>600</v>
      </c>
      <c r="G250" s="45">
        <f>SUM(G248)</f>
        <v>600</v>
      </c>
      <c r="H250" s="45">
        <f>SUM(H248)</f>
        <v>600</v>
      </c>
      <c r="I250" s="65">
        <f>H250/G250%</f>
        <v>100</v>
      </c>
    </row>
    <row r="251" spans="4:27" ht="13.5" customHeight="1">
      <c r="D251" s="50" t="s">
        <v>217</v>
      </c>
      <c r="E251" s="11"/>
      <c r="F251" s="3"/>
      <c r="G251" s="3"/>
      <c r="H251" s="3"/>
      <c r="I251" s="5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</row>
    <row r="252" spans="4:27" ht="13.5" customHeight="1">
      <c r="D252" s="50" t="s">
        <v>209</v>
      </c>
      <c r="E252" s="11"/>
      <c r="F252" s="45">
        <f>SUM(F250,F245,F240,F221)</f>
        <v>92586</v>
      </c>
      <c r="G252" s="45">
        <f>SUM(G250,G245,G240,G221)</f>
        <v>86111.17</v>
      </c>
      <c r="H252" s="45">
        <f>SUM(H250,H245,H240,H221)</f>
        <v>109100</v>
      </c>
      <c r="I252" s="65">
        <f>H252/G252%</f>
        <v>126.69668754936207</v>
      </c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</row>
    <row r="253" spans="4:27" ht="13.5" customHeight="1">
      <c r="D253" s="50"/>
      <c r="E253" s="11"/>
      <c r="F253" s="45"/>
      <c r="G253" s="45"/>
      <c r="H253" s="45"/>
      <c r="I253" s="65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  <c r="AA253" s="38"/>
    </row>
    <row r="254" spans="4:9" ht="13.5" customHeight="1">
      <c r="D254" s="49" t="s">
        <v>171</v>
      </c>
      <c r="E254" s="11"/>
      <c r="F254" s="45">
        <f>SUM(F252,F194)</f>
        <v>2141642</v>
      </c>
      <c r="G254" s="45">
        <f>SUM(G252+G194)</f>
        <v>2083266.8799999994</v>
      </c>
      <c r="H254" s="45">
        <f>SUM(H252+H194)</f>
        <v>2120095</v>
      </c>
      <c r="I254" s="65">
        <f>H254/G254%</f>
        <v>101.76780614877343</v>
      </c>
    </row>
    <row r="255" spans="4:27" ht="13.5" customHeight="1">
      <c r="D255" s="49"/>
      <c r="E255" s="11"/>
      <c r="F255" s="48"/>
      <c r="G255" s="48"/>
      <c r="H255" s="48"/>
      <c r="I255" s="65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</row>
    <row r="256" spans="4:27" ht="13.5" customHeight="1">
      <c r="D256" s="44"/>
      <c r="E256" s="11"/>
      <c r="F256" s="48"/>
      <c r="G256" s="48"/>
      <c r="H256" s="48"/>
      <c r="I256" s="65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  <c r="AA256" s="38"/>
    </row>
    <row r="257" spans="4:27" ht="13.5" customHeight="1">
      <c r="D257" s="49" t="s">
        <v>172</v>
      </c>
      <c r="E257" s="11"/>
      <c r="F257" s="48"/>
      <c r="G257" s="48"/>
      <c r="H257" s="45"/>
      <c r="I257" s="5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  <c r="AA257" s="38"/>
    </row>
    <row r="258" spans="4:27" ht="13.5" customHeight="1">
      <c r="D258" s="49"/>
      <c r="E258" s="11"/>
      <c r="F258" s="48"/>
      <c r="G258" s="48"/>
      <c r="H258" s="45"/>
      <c r="I258" s="5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  <c r="AA258" s="38"/>
    </row>
    <row r="259" spans="3:27" ht="13.5" customHeight="1">
      <c r="C259" s="33" t="s">
        <v>210</v>
      </c>
      <c r="D259" s="40" t="s">
        <v>211</v>
      </c>
      <c r="E259" s="11">
        <v>0</v>
      </c>
      <c r="F259" s="3">
        <v>0</v>
      </c>
      <c r="G259" s="3">
        <v>201</v>
      </c>
      <c r="H259" s="3">
        <v>0</v>
      </c>
      <c r="I259" s="65">
        <f>H259/G259%</f>
        <v>0</v>
      </c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38"/>
    </row>
    <row r="260" spans="1:9" ht="15.75">
      <c r="A260" s="81">
        <v>801</v>
      </c>
      <c r="B260" s="81">
        <v>80110</v>
      </c>
      <c r="C260" s="33" t="s">
        <v>173</v>
      </c>
      <c r="D260" s="40" t="s">
        <v>311</v>
      </c>
      <c r="E260" s="11">
        <v>400</v>
      </c>
      <c r="G260" s="3" t="s">
        <v>217</v>
      </c>
      <c r="I260" s="65" t="s">
        <v>217</v>
      </c>
    </row>
    <row r="261" spans="3:9" ht="13.5" customHeight="1">
      <c r="C261" s="33" t="s">
        <v>217</v>
      </c>
      <c r="D261" s="40" t="s">
        <v>312</v>
      </c>
      <c r="E261" s="11">
        <v>3600</v>
      </c>
      <c r="F261" s="3"/>
      <c r="G261" s="3"/>
      <c r="H261" s="18"/>
      <c r="I261" s="58"/>
    </row>
    <row r="262" spans="3:5" ht="15">
      <c r="C262" s="33" t="s">
        <v>217</v>
      </c>
      <c r="D262" s="40" t="s">
        <v>353</v>
      </c>
      <c r="E262" s="11">
        <v>1600</v>
      </c>
    </row>
    <row r="263" spans="4:9" ht="15.75">
      <c r="D263" s="40" t="s">
        <v>354</v>
      </c>
      <c r="E263" s="43">
        <v>5400</v>
      </c>
      <c r="F263" s="3">
        <v>11000</v>
      </c>
      <c r="G263" s="3">
        <v>10802.53</v>
      </c>
      <c r="H263" s="3">
        <f>E264</f>
        <v>11000</v>
      </c>
      <c r="I263" s="65">
        <f>H263/G263%</f>
        <v>101.82799770053867</v>
      </c>
    </row>
    <row r="264" spans="4:5" ht="15">
      <c r="D264" s="40" t="s">
        <v>14</v>
      </c>
      <c r="E264" s="66">
        <f>SUM(E260:E263)</f>
        <v>11000</v>
      </c>
    </row>
    <row r="265" ht="15">
      <c r="E265" s="66"/>
    </row>
    <row r="266" spans="4:9" ht="13.5" customHeight="1">
      <c r="D266" s="40" t="s">
        <v>372</v>
      </c>
      <c r="E266" s="11" t="s">
        <v>217</v>
      </c>
      <c r="F266" s="1"/>
      <c r="G266" s="1"/>
      <c r="H266" s="1"/>
      <c r="I266" s="51"/>
    </row>
    <row r="267" spans="4:9" ht="13.5" customHeight="1">
      <c r="D267" s="40" t="s">
        <v>313</v>
      </c>
      <c r="E267" s="11">
        <v>62900</v>
      </c>
      <c r="F267" s="1"/>
      <c r="G267" s="1"/>
      <c r="H267" s="1" t="s">
        <v>224</v>
      </c>
      <c r="I267" s="51"/>
    </row>
    <row r="268" spans="3:9" ht="13.5" customHeight="1">
      <c r="C268" s="33" t="s">
        <v>178</v>
      </c>
      <c r="D268" s="40" t="s">
        <v>315</v>
      </c>
      <c r="E268" s="43">
        <v>22200</v>
      </c>
      <c r="F268" s="3"/>
      <c r="G268" s="3"/>
      <c r="H268" s="14"/>
      <c r="I268" s="65"/>
    </row>
    <row r="269" spans="4:9" ht="13.5" customHeight="1">
      <c r="D269" s="40" t="s">
        <v>212</v>
      </c>
      <c r="E269" s="11">
        <v>0</v>
      </c>
      <c r="F269" s="3"/>
      <c r="G269" s="3"/>
      <c r="H269" s="18"/>
      <c r="I269" s="58"/>
    </row>
    <row r="270" spans="5:9" ht="13.5" customHeight="1">
      <c r="E270" s="66">
        <f>SUM(E267:E269)</f>
        <v>85100</v>
      </c>
      <c r="F270" s="3">
        <v>92500</v>
      </c>
      <c r="G270" s="3">
        <v>77440.81</v>
      </c>
      <c r="H270" s="14">
        <v>85100</v>
      </c>
      <c r="I270" s="65">
        <f>H270/G270%</f>
        <v>109.8903795040367</v>
      </c>
    </row>
    <row r="271" spans="5:9" ht="13.5" customHeight="1">
      <c r="E271" s="11"/>
      <c r="F271" s="3"/>
      <c r="G271" s="3"/>
      <c r="H271" s="18"/>
      <c r="I271" s="58"/>
    </row>
    <row r="272" spans="3:27" ht="13.5" customHeight="1">
      <c r="C272" s="33" t="s">
        <v>183</v>
      </c>
      <c r="D272" s="40" t="s">
        <v>316</v>
      </c>
      <c r="E272" s="11"/>
      <c r="F272" s="3">
        <v>600</v>
      </c>
      <c r="G272" s="3">
        <v>784.27</v>
      </c>
      <c r="H272" s="3">
        <v>0</v>
      </c>
      <c r="I272" s="65">
        <f>H272/G272%</f>
        <v>0</v>
      </c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38"/>
    </row>
    <row r="273" spans="4:27" ht="13.5" customHeight="1">
      <c r="D273" s="40" t="s">
        <v>217</v>
      </c>
      <c r="E273" s="11"/>
      <c r="F273" s="3"/>
      <c r="G273" s="3"/>
      <c r="H273" s="3"/>
      <c r="I273" s="5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8"/>
    </row>
    <row r="274" spans="3:9" ht="15.75">
      <c r="C274" s="33" t="s">
        <v>185</v>
      </c>
      <c r="D274" s="40" t="s">
        <v>314</v>
      </c>
      <c r="F274" s="3">
        <v>1300</v>
      </c>
      <c r="G274" s="3">
        <v>1362</v>
      </c>
      <c r="H274" s="3">
        <v>0</v>
      </c>
      <c r="I274" s="65">
        <f>H274/G274%</f>
        <v>0</v>
      </c>
    </row>
    <row r="275" ht="15">
      <c r="D275" s="40" t="s">
        <v>217</v>
      </c>
    </row>
    <row r="276" spans="1:9" ht="15.75">
      <c r="A276" s="81">
        <v>854</v>
      </c>
      <c r="B276" s="81">
        <v>85412</v>
      </c>
      <c r="C276" s="33" t="s">
        <v>173</v>
      </c>
      <c r="D276" s="40" t="s">
        <v>213</v>
      </c>
      <c r="E276" s="66">
        <v>55000</v>
      </c>
      <c r="F276" s="3">
        <v>54100</v>
      </c>
      <c r="G276" s="3">
        <v>54098.38</v>
      </c>
      <c r="H276" s="14">
        <f>E276</f>
        <v>55000</v>
      </c>
      <c r="I276" s="65">
        <f>H276/G276%</f>
        <v>101.66663031314431</v>
      </c>
    </row>
    <row r="277" ht="15">
      <c r="D277" s="40" t="s">
        <v>217</v>
      </c>
    </row>
    <row r="278" spans="3:9" ht="15.75">
      <c r="C278" s="33" t="s">
        <v>178</v>
      </c>
      <c r="D278" s="40" t="s">
        <v>214</v>
      </c>
      <c r="E278" s="66">
        <v>7500</v>
      </c>
      <c r="F278" s="3">
        <v>5500</v>
      </c>
      <c r="G278" s="3">
        <v>6023.25</v>
      </c>
      <c r="H278" s="3">
        <f>E278</f>
        <v>7500</v>
      </c>
      <c r="I278" s="65">
        <f>H278/G278%</f>
        <v>124.51749470800647</v>
      </c>
    </row>
    <row r="279" spans="5:9" ht="15.75">
      <c r="E279" s="66"/>
      <c r="F279" s="3"/>
      <c r="G279" s="3"/>
      <c r="H279" s="3"/>
      <c r="I279" s="65"/>
    </row>
    <row r="280" spans="4:9" ht="15.75">
      <c r="D280" s="49" t="s">
        <v>217</v>
      </c>
      <c r="F280" s="3"/>
      <c r="G280" s="3"/>
      <c r="H280" s="3"/>
      <c r="I280" s="65"/>
    </row>
    <row r="281" spans="4:27" ht="13.5" customHeight="1">
      <c r="D281" s="49" t="s">
        <v>317</v>
      </c>
      <c r="E281" s="11"/>
      <c r="F281" s="45">
        <f>SUM(,F259,F263,F270,F272,F274,F276,F278)</f>
        <v>165000</v>
      </c>
      <c r="G281" s="45">
        <f>SUM(,G259,G263,G270,G272,G274,G276,G278)</f>
        <v>150712.24</v>
      </c>
      <c r="H281" s="45">
        <f>SUM(,H259,H263,H270,H272,H274,H276,H278)</f>
        <v>158600</v>
      </c>
      <c r="I281" s="65">
        <f>H281/G281%</f>
        <v>105.23365587294037</v>
      </c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8"/>
    </row>
    <row r="282" spans="1:9" ht="24.75" customHeight="1">
      <c r="A282" s="36"/>
      <c r="B282" s="36"/>
      <c r="C282" s="36"/>
      <c r="E282" s="74"/>
      <c r="F282" s="34"/>
      <c r="G282" s="34"/>
      <c r="H282" s="34"/>
      <c r="I282" s="61"/>
    </row>
    <row r="283" spans="1:9" ht="24.75" customHeight="1">
      <c r="A283" s="36"/>
      <c r="B283" s="36"/>
      <c r="C283" s="36"/>
      <c r="E283" s="74"/>
      <c r="F283" s="34"/>
      <c r="G283" s="34"/>
      <c r="H283" s="34"/>
      <c r="I283" s="61"/>
    </row>
    <row r="284" spans="1:9" ht="24.75" customHeight="1">
      <c r="A284" s="36"/>
      <c r="B284" s="36"/>
      <c r="C284" s="36"/>
      <c r="E284" s="74"/>
      <c r="F284" s="34"/>
      <c r="G284" s="34"/>
      <c r="H284" s="34"/>
      <c r="I284" s="61"/>
    </row>
    <row r="285" spans="1:9" ht="24.75" customHeight="1">
      <c r="A285" s="36"/>
      <c r="B285" s="36"/>
      <c r="C285" s="36"/>
      <c r="E285" s="74"/>
      <c r="F285" s="34"/>
      <c r="G285" s="34"/>
      <c r="H285" s="34"/>
      <c r="I285" s="61"/>
    </row>
    <row r="286" spans="1:9" ht="24.75" customHeight="1">
      <c r="A286" s="36"/>
      <c r="B286" s="36"/>
      <c r="C286" s="36"/>
      <c r="E286" s="74"/>
      <c r="F286" s="34"/>
      <c r="G286" s="34"/>
      <c r="H286" s="34"/>
      <c r="I286" s="61"/>
    </row>
    <row r="287" spans="1:9" ht="24.75" customHeight="1">
      <c r="A287" s="36"/>
      <c r="B287" s="36"/>
      <c r="C287" s="36"/>
      <c r="E287" s="74"/>
      <c r="F287" s="34"/>
      <c r="G287" s="34"/>
      <c r="H287" s="34"/>
      <c r="I287" s="61"/>
    </row>
    <row r="288" spans="1:9" ht="24.75" customHeight="1">
      <c r="A288" s="36"/>
      <c r="B288" s="36"/>
      <c r="C288" s="36"/>
      <c r="E288" s="74"/>
      <c r="F288" s="34"/>
      <c r="G288" s="34"/>
      <c r="H288" s="34"/>
      <c r="I288" s="61"/>
    </row>
    <row r="289" spans="1:9" ht="24.75" customHeight="1">
      <c r="A289" s="36"/>
      <c r="B289" s="36"/>
      <c r="C289" s="36"/>
      <c r="E289" s="74"/>
      <c r="F289" s="34"/>
      <c r="G289" s="34"/>
      <c r="H289" s="34"/>
      <c r="I289" s="61"/>
    </row>
    <row r="290" spans="1:9" ht="24.75" customHeight="1">
      <c r="A290" s="36"/>
      <c r="B290" s="36"/>
      <c r="C290" s="36"/>
      <c r="E290" s="74"/>
      <c r="F290" s="34"/>
      <c r="G290" s="34"/>
      <c r="H290" s="34"/>
      <c r="I290" s="61"/>
    </row>
    <row r="291" spans="1:27" ht="15" customHeight="1">
      <c r="A291" s="81"/>
      <c r="B291" s="81"/>
      <c r="C291" s="81"/>
      <c r="D291" s="44"/>
      <c r="E291" s="75"/>
      <c r="F291" s="35"/>
      <c r="G291" s="35"/>
      <c r="H291" s="35" t="s">
        <v>215</v>
      </c>
      <c r="I291" s="62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  <c r="AA291" s="38"/>
    </row>
    <row r="292" spans="2:27" ht="15" customHeight="1">
      <c r="B292" s="81"/>
      <c r="D292" s="86"/>
      <c r="F292" s="39"/>
      <c r="G292" s="39"/>
      <c r="H292" s="39" t="s">
        <v>216</v>
      </c>
      <c r="I292" s="63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  <c r="AA292" s="38"/>
    </row>
    <row r="293" spans="2:27" ht="15" customHeight="1">
      <c r="B293" s="81"/>
      <c r="D293" s="86"/>
      <c r="F293" s="39"/>
      <c r="G293" s="39"/>
      <c r="H293" s="39"/>
      <c r="I293" s="63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  <c r="AA293" s="38"/>
    </row>
    <row r="294" spans="1:9" ht="13.5" customHeight="1">
      <c r="A294" s="33" t="s">
        <v>217</v>
      </c>
      <c r="B294" s="33" t="s">
        <v>217</v>
      </c>
      <c r="D294" s="64" t="s">
        <v>219</v>
      </c>
      <c r="E294" s="11"/>
      <c r="F294" s="10" t="s">
        <v>234</v>
      </c>
      <c r="G294" s="10"/>
      <c r="H294" s="10"/>
      <c r="I294" s="56"/>
    </row>
    <row r="295" spans="2:9" ht="13.5" customHeight="1">
      <c r="B295" s="33" t="s">
        <v>217</v>
      </c>
      <c r="D295" s="40" t="s">
        <v>217</v>
      </c>
      <c r="E295" s="11"/>
      <c r="F295" s="19"/>
      <c r="G295" s="19"/>
      <c r="H295" s="19"/>
      <c r="I295" s="58"/>
    </row>
    <row r="296" spans="1:9" ht="13.5" customHeight="1">
      <c r="A296" s="33" t="s">
        <v>1</v>
      </c>
      <c r="B296" s="33" t="s">
        <v>2</v>
      </c>
      <c r="C296" s="33" t="s">
        <v>3</v>
      </c>
      <c r="D296" s="40" t="s">
        <v>85</v>
      </c>
      <c r="E296" s="11"/>
      <c r="G296" s="5" t="s">
        <v>189</v>
      </c>
      <c r="I296" s="58"/>
    </row>
    <row r="297" spans="5:9" ht="13.5" customHeight="1">
      <c r="E297" s="11"/>
      <c r="I297" s="58"/>
    </row>
    <row r="298" spans="1:8" ht="13.5" customHeight="1">
      <c r="A298" s="33">
        <v>801</v>
      </c>
      <c r="B298" s="33">
        <v>80110</v>
      </c>
      <c r="C298" s="33">
        <v>4270</v>
      </c>
      <c r="D298" s="40" t="s">
        <v>320</v>
      </c>
      <c r="E298" s="11">
        <v>0</v>
      </c>
      <c r="F298" s="1"/>
      <c r="G298" s="1"/>
      <c r="H298" s="1"/>
    </row>
    <row r="299" spans="4:5" ht="15">
      <c r="D299" s="40" t="s">
        <v>273</v>
      </c>
      <c r="E299" s="11">
        <v>0</v>
      </c>
    </row>
    <row r="300" spans="4:5" ht="15">
      <c r="D300" s="40" t="s">
        <v>321</v>
      </c>
      <c r="E300" s="11">
        <v>0</v>
      </c>
    </row>
    <row r="301" spans="4:5" ht="15">
      <c r="D301" s="40" t="s">
        <v>322</v>
      </c>
      <c r="E301" s="11">
        <v>0</v>
      </c>
    </row>
    <row r="302" spans="4:5" ht="15">
      <c r="D302" s="40" t="s">
        <v>323</v>
      </c>
      <c r="E302" s="11">
        <v>0</v>
      </c>
    </row>
    <row r="303" spans="4:8" ht="13.5" customHeight="1">
      <c r="D303" s="40" t="s">
        <v>324</v>
      </c>
      <c r="E303" s="11">
        <v>0</v>
      </c>
      <c r="F303" s="14"/>
      <c r="G303" s="14"/>
      <c r="H303" s="18"/>
    </row>
    <row r="304" spans="4:9" ht="13.5" customHeight="1">
      <c r="D304" s="40" t="s">
        <v>325</v>
      </c>
      <c r="E304" s="11">
        <v>0</v>
      </c>
      <c r="I304" s="51"/>
    </row>
    <row r="305" spans="4:9" ht="13.5" customHeight="1">
      <c r="D305" s="40" t="s">
        <v>277</v>
      </c>
      <c r="E305" s="11">
        <v>35000</v>
      </c>
      <c r="I305" s="51"/>
    </row>
    <row r="306" spans="4:9" ht="13.5" customHeight="1">
      <c r="D306" s="40" t="s">
        <v>326</v>
      </c>
      <c r="E306" s="11">
        <v>20000</v>
      </c>
      <c r="I306" s="58"/>
    </row>
    <row r="307" spans="4:5" ht="15">
      <c r="D307" s="40" t="s">
        <v>275</v>
      </c>
      <c r="E307" s="11">
        <v>0</v>
      </c>
    </row>
    <row r="308" spans="4:8" ht="15.75">
      <c r="D308" s="40" t="s">
        <v>327</v>
      </c>
      <c r="E308" s="11">
        <v>0</v>
      </c>
      <c r="F308" s="3"/>
      <c r="G308" s="3"/>
      <c r="H308" s="8"/>
    </row>
    <row r="309" spans="4:9" ht="13.5" customHeight="1">
      <c r="D309" s="40" t="s">
        <v>279</v>
      </c>
      <c r="E309" s="11">
        <f>SUM(E298:E308)</f>
        <v>55000</v>
      </c>
      <c r="F309" s="3">
        <v>50000</v>
      </c>
      <c r="G309" s="3">
        <v>50400</v>
      </c>
      <c r="H309" s="8">
        <f>$E$309</f>
        <v>55000</v>
      </c>
      <c r="I309" s="51"/>
    </row>
    <row r="310" spans="5:9" ht="13.5" customHeight="1">
      <c r="E310" s="11"/>
      <c r="F310" s="1"/>
      <c r="G310" s="1"/>
      <c r="H310" s="1"/>
      <c r="I310" s="51"/>
    </row>
    <row r="311" spans="3:9" ht="13.5" customHeight="1">
      <c r="C311" s="33">
        <v>6050</v>
      </c>
      <c r="D311" s="40" t="s">
        <v>125</v>
      </c>
      <c r="E311" s="11"/>
      <c r="F311" s="1"/>
      <c r="G311" s="1"/>
      <c r="H311" s="1"/>
      <c r="I311" s="51"/>
    </row>
    <row r="312" spans="4:8" ht="13.5" customHeight="1">
      <c r="D312" s="40" t="s">
        <v>328</v>
      </c>
      <c r="E312" s="11">
        <v>0</v>
      </c>
      <c r="F312" s="3"/>
      <c r="G312" s="3"/>
      <c r="H312" s="8"/>
    </row>
    <row r="313" spans="4:5" ht="13.5" customHeight="1">
      <c r="D313" s="40" t="s">
        <v>329</v>
      </c>
      <c r="E313" s="11">
        <v>0</v>
      </c>
    </row>
    <row r="314" spans="4:8" ht="13.5" customHeight="1">
      <c r="D314" s="40" t="s">
        <v>289</v>
      </c>
      <c r="E314" s="11">
        <f>SUM(E311:E313)</f>
        <v>0</v>
      </c>
      <c r="F314" s="3">
        <v>77000</v>
      </c>
      <c r="G314" s="3">
        <v>77000</v>
      </c>
      <c r="H314" s="8">
        <f>$E$314</f>
        <v>0</v>
      </c>
    </row>
    <row r="315" ht="13.5" customHeight="1">
      <c r="E315" s="11"/>
    </row>
    <row r="316" spans="3:5" ht="13.5" customHeight="1">
      <c r="C316" s="33">
        <v>6060</v>
      </c>
      <c r="D316" s="40" t="s">
        <v>201</v>
      </c>
      <c r="E316" s="11" t="s">
        <v>217</v>
      </c>
    </row>
    <row r="317" spans="4:8" ht="15.75">
      <c r="D317" s="40" t="s">
        <v>330</v>
      </c>
      <c r="E317" s="11">
        <v>5000</v>
      </c>
      <c r="F317" s="3"/>
      <c r="G317" s="3"/>
      <c r="H317" s="8"/>
    </row>
    <row r="318" spans="4:8" ht="15.75">
      <c r="D318" s="40" t="s">
        <v>331</v>
      </c>
      <c r="E318" s="11">
        <v>5000</v>
      </c>
      <c r="F318" s="3"/>
      <c r="G318" s="3"/>
      <c r="H318" s="8"/>
    </row>
    <row r="319" spans="4:9" ht="13.5" customHeight="1">
      <c r="D319" s="40" t="s">
        <v>292</v>
      </c>
      <c r="E319" s="11">
        <v>17000</v>
      </c>
      <c r="F319" s="14"/>
      <c r="G319" s="14"/>
      <c r="H319" s="1"/>
      <c r="I319" s="51"/>
    </row>
    <row r="320" spans="4:9" ht="13.5" customHeight="1">
      <c r="D320" s="40" t="s">
        <v>319</v>
      </c>
      <c r="E320" s="11">
        <f>SUM(E317:E319)</f>
        <v>27000</v>
      </c>
      <c r="F320" s="3">
        <v>5200</v>
      </c>
      <c r="G320" s="3">
        <v>5145.72</v>
      </c>
      <c r="H320" s="8">
        <f>E320</f>
        <v>27000</v>
      </c>
      <c r="I320" s="51"/>
    </row>
    <row r="321" spans="5:8" ht="15">
      <c r="E321" s="11" t="s">
        <v>217</v>
      </c>
      <c r="H321" s="8" t="s">
        <v>217</v>
      </c>
    </row>
    <row r="322" spans="1:9" s="23" customFormat="1" ht="15.75">
      <c r="A322" s="81"/>
      <c r="B322" s="81"/>
      <c r="C322" s="81"/>
      <c r="D322" s="49" t="s">
        <v>332</v>
      </c>
      <c r="E322" s="88" t="s">
        <v>217</v>
      </c>
      <c r="F322" s="88">
        <f>SUM(,F309,F314,F320)</f>
        <v>132200</v>
      </c>
      <c r="G322" s="88">
        <f>SUM(,G309,G314,G320)</f>
        <v>132545.72</v>
      </c>
      <c r="H322" s="88">
        <f>SUM(,H309,H314,H320)</f>
        <v>82000</v>
      </c>
      <c r="I322" s="89"/>
    </row>
  </sheetData>
  <printOptions gridLines="1"/>
  <pageMargins left="0.14" right="0.46" top="0.21" bottom="0.17" header="0.14" footer="0.16"/>
  <pageSetup fitToHeight="10" fitToWidth="1" horizontalDpi="300" verticalDpi="300" orientation="landscape" paperSize="9" scale="81" r:id="rId1"/>
  <rowBreaks count="1" manualBreakCount="1">
    <brk id="37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Gimnazjum nr 1 w M-jach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Kazimierz Paczocha</dc:creator>
  <cp:keywords/>
  <dc:description/>
  <cp:lastModifiedBy>Alina</cp:lastModifiedBy>
  <cp:lastPrinted>2007-02-05T06:58:29Z</cp:lastPrinted>
  <dcterms:created xsi:type="dcterms:W3CDTF">2004-03-12T12:48:21Z</dcterms:created>
  <dcterms:modified xsi:type="dcterms:W3CDTF">2005-02-08T06:49:47Z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