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<sst xmlns="http://schemas.openxmlformats.org/spreadsheetml/2006/main" count="372" uniqueCount="217">
  <si>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</si>
  <si>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</si>
  <si>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</si>
  <si>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</si>
  <si>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</si>
  <si>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</si>
  <si>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</si>
  <si>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</si>
  <si>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</si>
  <si>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</si>
  <si>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</si>
  <si>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</si>
  <si>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</si>
  <si>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</si>
  <si>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</si>
  <si>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</si>
  <si>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</si>
  <si>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</si>
  <si>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</si>
  <si>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</si>
  <si>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</si>
  <si>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</si>
  <si>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</si>
  <si>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</si>
  <si>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</si>
  <si>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</si>
  <si>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</si>
  <si>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</si>
  <si>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Urzędy gmin</t>
  </si>
  <si>
    <t>I OCHRONA  PRZECIWPOŻAROWA</t>
  </si>
  <si>
    <t>Część oświatowa subwencji ogólnej</t>
  </si>
  <si>
    <t>URZĘDY NACZELNYCH ORGANÓW</t>
  </si>
  <si>
    <t>WŁADZY PAŃSTWOWEJ, KONTROLI</t>
  </si>
  <si>
    <t>Urzędy naczelnych organów władzy</t>
  </si>
  <si>
    <t>wpływy z różnych dochodów</t>
  </si>
  <si>
    <t>wpływy z opłaty miejscowej</t>
  </si>
  <si>
    <t>podatków i opłat</t>
  </si>
  <si>
    <t>wpływy z różnych opłat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</si>
  <si>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</si>
  <si>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</si>
  <si>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</si>
  <si>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</si>
  <si>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ADMINISTRACJA  PUBLICZNA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</si>
  <si>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</si>
  <si>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</si>
  <si>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</si>
  <si>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</si>
  <si>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</si>
  <si>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dotacje celowe otrzymane z bud.państ.</t>
  </si>
  <si>
    <t>zleconych gminie ustawami</t>
  </si>
  <si>
    <t>podatek dochodowy od osób fizycznych</t>
  </si>
  <si>
    <t>podatek dochodowy od osób prawnych</t>
  </si>
  <si>
    <t>osób fizycznych,opłacany w formie</t>
  </si>
  <si>
    <t>dochód budżetu państwa</t>
  </si>
  <si>
    <t xml:space="preserve">pozostałe odsetki (odsetki od środków </t>
  </si>
  <si>
    <t>Straż Miejska</t>
  </si>
  <si>
    <t>grzywny,mandaty i inne kary pieniężne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</si>
  <si>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</si>
  <si>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</si>
  <si>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</si>
  <si>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</si>
  <si>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</si>
  <si>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</si>
  <si>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Składki na ubezpieczenie zdrowotne</t>
  </si>
  <si>
    <t>opłacane za osoby pobierające niektóre</t>
  </si>
  <si>
    <t>Drogi publiczne gminne</t>
  </si>
  <si>
    <t xml:space="preserve">wypoczynku dzieci i młodzieży 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</si>
  <si>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</si>
  <si>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</si>
  <si>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</si>
  <si>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</si>
  <si>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</si>
  <si>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</si>
  <si>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</si>
  <si>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</si>
  <si>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</si>
  <si>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</si>
  <si>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</si>
  <si>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</si>
  <si>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</si>
  <si>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</si>
  <si>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</si>
  <si>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</si>
  <si>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</si>
  <si>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</si>
  <si>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</si>
  <si>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</si>
  <si>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</si>
  <si>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</si>
  <si>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</si>
  <si>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</si>
  <si>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</si>
  <si>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</si>
  <si>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</si>
  <si>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(rozliczenia z lat ubiegłych i różne dochody)</t>
  </si>
  <si>
    <t>z ubezpieczenia społecznego</t>
  </si>
  <si>
    <t>własności  oraz prawa użytkowania</t>
  </si>
  <si>
    <t>wieczystego nieruchomości</t>
  </si>
  <si>
    <t xml:space="preserve">fizycznych </t>
  </si>
  <si>
    <t>(kwota równoważąca dodatki mieszkaniowe)</t>
  </si>
  <si>
    <t>wpływy z różnych opłat (szkoła  nr 1)</t>
  </si>
  <si>
    <t>O490</t>
  </si>
  <si>
    <t xml:space="preserve">wpływy z innych lokalnych opłat pobieranych </t>
  </si>
  <si>
    <t>wpływy z usług(sprzedaż ciepła dla BGŻ i inne)</t>
  </si>
  <si>
    <t>O590</t>
  </si>
  <si>
    <t>O400</t>
  </si>
  <si>
    <t>wpływy z opłaty produktowej</t>
  </si>
  <si>
    <t>Dział</t>
  </si>
  <si>
    <t xml:space="preserve">Wpływy i wydatki związane z gromadzeniem </t>
  </si>
  <si>
    <t>środków z opłat produktowych</t>
  </si>
  <si>
    <t>Część wyrównawcza subwencji ogólnej</t>
  </si>
  <si>
    <t>dla gmin</t>
  </si>
  <si>
    <t>Stołówki szkolne</t>
  </si>
  <si>
    <t>opłata od posiadania psów</t>
  </si>
  <si>
    <t>Źródła dochodów</t>
  </si>
  <si>
    <t>na realizację zadań bieżących z zakresu</t>
  </si>
  <si>
    <t>TURYSTYKA</t>
  </si>
  <si>
    <t xml:space="preserve">dotacje celowe otrzymane z gminy na </t>
  </si>
  <si>
    <t>Plan</t>
  </si>
  <si>
    <t xml:space="preserve">środki na dofinansowanie własnych </t>
  </si>
  <si>
    <t>inwestycji gmin (związków gmin),powiatów</t>
  </si>
  <si>
    <t xml:space="preserve">(związków powiatów),samorządów </t>
  </si>
  <si>
    <t>województw,pozyskane z innych źródeł</t>
  </si>
  <si>
    <t>wpływy z usług (szkoła nr 1)</t>
  </si>
  <si>
    <t>wpływy z różnych opłat (opłaty za przedszkole)</t>
  </si>
  <si>
    <t>wpływy z usług (odpł.za posiłki)</t>
  </si>
  <si>
    <t>(środki z Funduszu Rozwoju Kultury</t>
  </si>
  <si>
    <t>Fizycznej )</t>
  </si>
  <si>
    <t>na 2010 r.</t>
  </si>
  <si>
    <t>(koncesje TAXI)</t>
  </si>
  <si>
    <t>Oczyszczanie miast i wsi</t>
  </si>
  <si>
    <t>(wpływy za sprzątanie)</t>
  </si>
  <si>
    <t>dotacje celowe otrzymane z budżetu</t>
  </si>
  <si>
    <t>od osób fizycznych</t>
  </si>
  <si>
    <t>DOCHODY OD OSÓB PRAWNNYCH,</t>
  </si>
  <si>
    <t>OD OSÓB FIZYCZNYCH I OD INNYCH</t>
  </si>
  <si>
    <t>JEDNOSTEK NIEPOSIADAJĄCYCH</t>
  </si>
  <si>
    <t>OSOBOWOŚCI PRAWNEJ ORAZ</t>
  </si>
  <si>
    <t>WYDATKI ZWIĄZANE Z ICH POBOREM</t>
  </si>
  <si>
    <t>wpływy z opłat za wydawanie zezwoleń</t>
  </si>
  <si>
    <t>na sprzedaż alkoholu</t>
  </si>
  <si>
    <t>wpływy z opłat za koncesje i licencje</t>
  </si>
  <si>
    <t>z funduszu alimentacyjnego oraz składki</t>
  </si>
  <si>
    <t>na ubezpieczenia emerytalne i rentowe</t>
  </si>
  <si>
    <t>Świadczenia rodzinne, świadczenie</t>
  </si>
  <si>
    <t>świadczenia z pomocy społecznej,</t>
  </si>
  <si>
    <t>niektóre świadczenia rodzinne oraz za</t>
  </si>
  <si>
    <t>osoby uczestniczące w zajęciach</t>
  </si>
  <si>
    <t>w centrum integracji społecznej</t>
  </si>
  <si>
    <t>składki na ubezpieczenia emerytalne</t>
  </si>
  <si>
    <t>i rentowe</t>
  </si>
  <si>
    <t>Zasiłki stałe</t>
  </si>
  <si>
    <t xml:space="preserve">dotacje celowe otrzymane z budżetu </t>
  </si>
  <si>
    <t>dotacje rozwojowe</t>
  </si>
  <si>
    <t>(środki na zadanie inwestycyjne pn.</t>
  </si>
  <si>
    <t>"Wprowadzenie nowej formy turystycznego</t>
  </si>
  <si>
    <t>zagospodarowania Promenady Gwiazd)</t>
  </si>
  <si>
    <t>Infrastruktura portowa</t>
  </si>
  <si>
    <t>"Budowa infrastruktury Portu Jachtowego</t>
  </si>
  <si>
    <t>w Wapnicy)</t>
  </si>
  <si>
    <t>Wczesne wspomaganie rozwoju</t>
  </si>
  <si>
    <t>dziecka</t>
  </si>
  <si>
    <t>wpływy z usług(szkoła nr 2)</t>
  </si>
  <si>
    <t>Rozdział</t>
  </si>
  <si>
    <t>§</t>
  </si>
  <si>
    <t>Dochody</t>
  </si>
  <si>
    <t>bieżące</t>
  </si>
  <si>
    <t xml:space="preserve">Dochody </t>
  </si>
  <si>
    <t>majątkowe</t>
  </si>
  <si>
    <t xml:space="preserve">                     z tego:</t>
  </si>
  <si>
    <t>dochody z najmu i dzierżawy składników</t>
  </si>
  <si>
    <t>majątkowych Skarbu Państwa,jednostek</t>
  </si>
  <si>
    <t>samorządu terytorialnego lub innych</t>
  </si>
  <si>
    <t>innych jednostek zaliczanych do sektora</t>
  </si>
  <si>
    <t>finansów publicznych oraz innych umów</t>
  </si>
  <si>
    <t>o podobnym charakterze</t>
  </si>
  <si>
    <t>wpływy z tytułu przekształcenia prawa</t>
  </si>
  <si>
    <t>użytkowania wieczystego przysługującego</t>
  </si>
  <si>
    <t>wpłaty z tytułu odpłatnego nabycia prawa</t>
  </si>
  <si>
    <t xml:space="preserve">administracji rządowej oraz innych zadań </t>
  </si>
  <si>
    <t>odsetki od nieterminowych wpłat z tytułu</t>
  </si>
  <si>
    <t xml:space="preserve">dochody jednostek samorządu </t>
  </si>
  <si>
    <t>terytorialnego na podstawie ustaw</t>
  </si>
  <si>
    <t xml:space="preserve">przez jednostki samorządu terytorialnego </t>
  </si>
  <si>
    <t>na podstawie odrębnych ustaw</t>
  </si>
  <si>
    <t>dla jednostek samorządu terytorialnego</t>
  </si>
  <si>
    <t>Część równoważąca subwencji ogólnej</t>
  </si>
  <si>
    <t xml:space="preserve">państwa na realizację zadań bieżących </t>
  </si>
  <si>
    <t xml:space="preserve">z zakresu administracji rządowej oraz </t>
  </si>
  <si>
    <t>innych zadań zleconych gminie ustawami</t>
  </si>
  <si>
    <t xml:space="preserve">dochody jednostek samorządu terytorialnego </t>
  </si>
  <si>
    <t xml:space="preserve">związane z realizacją zadań z zakresu </t>
  </si>
  <si>
    <t>zleconych ustawami</t>
  </si>
  <si>
    <t xml:space="preserve">państwa na realizację własnych zadań </t>
  </si>
  <si>
    <t>bieżących gmin</t>
  </si>
  <si>
    <t>zadania bieżące realizowane na podstawie</t>
  </si>
  <si>
    <t xml:space="preserve">porozumień(umów) między jednostkami </t>
  </si>
  <si>
    <t xml:space="preserve">samorządu terytorialnego </t>
  </si>
  <si>
    <t>państwowej,kontroli i ochrony prawa</t>
  </si>
  <si>
    <t>Wpływy z podatku rolnego,podatku leśnego,</t>
  </si>
  <si>
    <t>podatku od czynności cywilnoprawnych,</t>
  </si>
  <si>
    <t xml:space="preserve">podatków i opłat lokalnych od osób prawnych </t>
  </si>
  <si>
    <t>i innych jednostek organizacyjnych</t>
  </si>
  <si>
    <t xml:space="preserve">Wpływy z podatku rolnego,podatku </t>
  </si>
  <si>
    <t>leśnego, podatku od spadków i darowizn,</t>
  </si>
  <si>
    <t xml:space="preserve">podatku od czynności cywilnoprawnych </t>
  </si>
  <si>
    <t>oraz podatków i opłat lokalnych od osób</t>
  </si>
  <si>
    <t xml:space="preserve"> I OCHRONY PRAWA  ORAZ SĄDOWNICTWA</t>
  </si>
  <si>
    <t>Udziały gmin w podatkach stanowiących</t>
  </si>
  <si>
    <t>Załącznik Nr 1</t>
  </si>
  <si>
    <t>do uchwały Nr</t>
  </si>
  <si>
    <t>Rady Miejskiej w Międzyzdrojach</t>
  </si>
  <si>
    <t>z dnia</t>
  </si>
  <si>
    <t xml:space="preserve">                                          Dochody budżetu Gminy Międzyzdroje w 2010 r.</t>
  </si>
  <si>
    <t>w złotych</t>
  </si>
  <si>
    <t>(opłata za wpis do EDG-2009 r.;opłata za zajęcie pasa</t>
  </si>
  <si>
    <t>drogowego-178 000 zł ; opłata adiacencka-2766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</si>
</sst>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Continuous"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7" fillId="0" borderId="11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5" xfId="0" applyFont="1" applyBorder="1" applyAlignment="1">
      <alignment/>
    </xf>
    <xf numFmtId="4" fontId="28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7"/>
  <sheetViews>
    <sheetView showGridLines="0" tabSelected="1" zoomScalePageLayoutView="0" workbookViewId="0" topLeftCell="A81">
      <selection activeCell="A141" sqref="A141"/>
    </sheetView>
  </sheetViews>
  <sheetFormatPr defaultColWidth="9.00390625" defaultRowHeight="12.75"/>
  <cols>
    <col min="1" max="1" width="6.00390625" style="4" customWidth="1"/>
    <col min="2" max="2" width="7.875" style="4" customWidth="1"/>
    <col min="3" max="3" width="6.00390625" style="4" customWidth="1"/>
    <col min="4" max="4" width="36.625" style="4" customWidth="1"/>
    <col min="5" max="5" width="0.12890625" style="53" hidden="1" customWidth="1"/>
    <col min="6" max="6" width="14.75390625" style="23" customWidth="1"/>
    <col min="7" max="7" width="16.25390625" style="97" customWidth="1"/>
    <col min="8" max="8" width="14.75390625" style="97" customWidth="1"/>
    <col min="9" max="66" width="9.125" style="18" customWidth="1"/>
  </cols>
  <sheetData>
    <row r="1" ht="12.75">
      <c r="G1" s="97" t="s">
        <v>209</v>
      </c>
    </row>
    <row r="2" ht="12.75">
      <c r="G2" s="97" t="s">
        <v>210</v>
      </c>
    </row>
    <row r="3" spans="6:7" ht="12.75">
      <c r="F3" s="24"/>
      <c r="G3" s="97" t="s">
        <v>211</v>
      </c>
    </row>
    <row r="4" spans="6:7" ht="12.75">
      <c r="F4" s="24"/>
      <c r="G4" s="97" t="s">
        <v>212</v>
      </c>
    </row>
    <row r="5" spans="1:5" ht="12.75">
      <c r="A5" s="186" t="s">
        <v>213</v>
      </c>
      <c r="B5" s="16"/>
      <c r="C5" s="16"/>
      <c r="D5" s="16"/>
      <c r="E5" s="17"/>
    </row>
    <row r="6" spans="1:8" ht="12.75">
      <c r="A6" s="3"/>
      <c r="B6" s="3"/>
      <c r="C6" s="3"/>
      <c r="D6" s="16"/>
      <c r="E6" s="17"/>
      <c r="F6" s="41"/>
      <c r="H6" s="205" t="s">
        <v>214</v>
      </c>
    </row>
    <row r="7" spans="1:8" ht="12.75">
      <c r="A7" s="44"/>
      <c r="B7" s="52"/>
      <c r="C7" s="52"/>
      <c r="D7" s="44"/>
      <c r="E7" s="54" t="s">
        <v>61</v>
      </c>
      <c r="G7" s="136" t="s">
        <v>169</v>
      </c>
      <c r="H7" s="137"/>
    </row>
    <row r="8" spans="1:8" ht="12.75">
      <c r="A8" s="6" t="s">
        <v>107</v>
      </c>
      <c r="B8" s="85" t="s">
        <v>163</v>
      </c>
      <c r="C8" s="192" t="s">
        <v>164</v>
      </c>
      <c r="D8" s="45" t="s">
        <v>114</v>
      </c>
      <c r="E8" s="55" t="s">
        <v>62</v>
      </c>
      <c r="F8" s="187" t="s">
        <v>118</v>
      </c>
      <c r="G8" s="189" t="s">
        <v>165</v>
      </c>
      <c r="H8" s="190" t="s">
        <v>167</v>
      </c>
    </row>
    <row r="9" spans="1:8" ht="12.75">
      <c r="A9" s="46"/>
      <c r="B9" s="81"/>
      <c r="C9" s="81"/>
      <c r="D9" s="46"/>
      <c r="E9" s="56"/>
      <c r="F9" s="188" t="s">
        <v>128</v>
      </c>
      <c r="G9" s="189" t="s">
        <v>166</v>
      </c>
      <c r="H9" s="191" t="s">
        <v>168</v>
      </c>
    </row>
    <row r="10" spans="1:66" s="72" customFormat="1" ht="12.75">
      <c r="A10" s="193">
        <v>1</v>
      </c>
      <c r="B10" s="57">
        <v>2</v>
      </c>
      <c r="C10" s="57">
        <v>3</v>
      </c>
      <c r="D10" s="57">
        <v>4</v>
      </c>
      <c r="E10" s="57">
        <v>6</v>
      </c>
      <c r="F10" s="73">
        <v>5</v>
      </c>
      <c r="G10" s="133">
        <v>6</v>
      </c>
      <c r="H10" s="134">
        <v>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</row>
    <row r="11" spans="1:66" s="2" customFormat="1" ht="15">
      <c r="A11" s="147">
        <v>600</v>
      </c>
      <c r="B11" s="86"/>
      <c r="C11" s="86"/>
      <c r="D11" s="5" t="s">
        <v>16</v>
      </c>
      <c r="E11" s="40" t="e">
        <f>#REF!</f>
        <v>#REF!</v>
      </c>
      <c r="F11" s="27">
        <f>+F12+F17</f>
        <v>7278488.65</v>
      </c>
      <c r="G11" s="153">
        <f>+G12+G17</f>
        <v>0</v>
      </c>
      <c r="H11" s="27">
        <f>+H12+H17</f>
        <v>7278488.65</v>
      </c>
      <c r="I11" s="154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s="15" customFormat="1" ht="12.75">
      <c r="A12" s="149"/>
      <c r="B12" s="87">
        <v>60016</v>
      </c>
      <c r="C12" s="87"/>
      <c r="D12" s="48" t="s">
        <v>65</v>
      </c>
      <c r="E12" s="59"/>
      <c r="F12" s="150">
        <f>SUM(F16:F16)</f>
        <v>6878488.65</v>
      </c>
      <c r="G12" s="150">
        <f>SUM(G16:G16)</f>
        <v>0</v>
      </c>
      <c r="H12" s="150">
        <f>SUM(H16:H16)</f>
        <v>6878488.65</v>
      </c>
      <c r="I12" s="15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66" s="13" customFormat="1" ht="12.75">
      <c r="A13" s="194"/>
      <c r="B13" s="105"/>
      <c r="C13" s="105">
        <v>6208</v>
      </c>
      <c r="D13" s="106" t="s">
        <v>153</v>
      </c>
      <c r="E13" s="107"/>
      <c r="F13" s="108"/>
      <c r="G13" s="151"/>
      <c r="H13" s="151"/>
      <c r="I13" s="15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s="13" customFormat="1" ht="12.75">
      <c r="A14" s="194"/>
      <c r="B14" s="105"/>
      <c r="C14" s="105"/>
      <c r="D14" s="106" t="s">
        <v>154</v>
      </c>
      <c r="E14" s="107"/>
      <c r="F14" s="108"/>
      <c r="G14" s="151"/>
      <c r="H14" s="151"/>
      <c r="I14" s="156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s="13" customFormat="1" ht="12.75">
      <c r="A15" s="194"/>
      <c r="B15" s="105"/>
      <c r="C15" s="105"/>
      <c r="D15" s="106" t="s">
        <v>155</v>
      </c>
      <c r="E15" s="107"/>
      <c r="F15" s="108"/>
      <c r="G15" s="151"/>
      <c r="H15" s="151"/>
      <c r="I15" s="156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</row>
    <row r="16" spans="1:66" s="13" customFormat="1" ht="12.75">
      <c r="A16" s="194"/>
      <c r="B16" s="105"/>
      <c r="C16" s="105"/>
      <c r="D16" s="106" t="s">
        <v>156</v>
      </c>
      <c r="E16" s="107"/>
      <c r="F16" s="108">
        <v>6878488.65</v>
      </c>
      <c r="G16" s="151">
        <v>0</v>
      </c>
      <c r="H16" s="151">
        <f>F16</f>
        <v>6878488.65</v>
      </c>
      <c r="I16" s="156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s="15" customFormat="1" ht="12.75">
      <c r="A17" s="174"/>
      <c r="B17" s="125">
        <v>60041</v>
      </c>
      <c r="C17" s="125"/>
      <c r="D17" s="126" t="s">
        <v>157</v>
      </c>
      <c r="E17" s="127"/>
      <c r="F17" s="152">
        <f>F21</f>
        <v>400000</v>
      </c>
      <c r="G17" s="152">
        <f>G21</f>
        <v>0</v>
      </c>
      <c r="H17" s="152">
        <f>H21</f>
        <v>400000</v>
      </c>
      <c r="I17" s="15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</row>
    <row r="18" spans="1:66" s="13" customFormat="1" ht="12.75">
      <c r="A18" s="194"/>
      <c r="B18" s="105"/>
      <c r="C18" s="105">
        <v>6208</v>
      </c>
      <c r="D18" s="106" t="s">
        <v>153</v>
      </c>
      <c r="E18" s="58"/>
      <c r="F18" s="84"/>
      <c r="G18" s="151"/>
      <c r="H18" s="151"/>
      <c r="I18" s="156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s="13" customFormat="1" ht="12.75">
      <c r="A19" s="146"/>
      <c r="B19" s="49"/>
      <c r="C19" s="49"/>
      <c r="D19" s="100" t="s">
        <v>154</v>
      </c>
      <c r="E19" s="58"/>
      <c r="F19" s="84"/>
      <c r="G19" s="151"/>
      <c r="H19" s="151"/>
      <c r="I19" s="156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</row>
    <row r="20" spans="1:66" s="13" customFormat="1" ht="12.75">
      <c r="A20" s="146"/>
      <c r="B20" s="49"/>
      <c r="C20" s="49"/>
      <c r="D20" s="100" t="s">
        <v>158</v>
      </c>
      <c r="E20" s="58"/>
      <c r="F20" s="84"/>
      <c r="G20" s="151"/>
      <c r="H20" s="151"/>
      <c r="I20" s="15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</row>
    <row r="21" spans="1:66" s="13" customFormat="1" ht="12.75">
      <c r="A21" s="146"/>
      <c r="B21" s="49"/>
      <c r="C21" s="49"/>
      <c r="D21" s="100" t="s">
        <v>159</v>
      </c>
      <c r="E21" s="58"/>
      <c r="F21" s="108">
        <v>400000</v>
      </c>
      <c r="G21" s="151">
        <v>0</v>
      </c>
      <c r="H21" s="151">
        <f>F21</f>
        <v>400000</v>
      </c>
      <c r="I21" s="15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</row>
    <row r="22" spans="1:66" s="68" customFormat="1" ht="12.75">
      <c r="A22" s="147">
        <v>630</v>
      </c>
      <c r="B22" s="88"/>
      <c r="C22" s="88"/>
      <c r="D22" s="51" t="s">
        <v>116</v>
      </c>
      <c r="E22" s="65"/>
      <c r="F22" s="66">
        <f>F23</f>
        <v>91686</v>
      </c>
      <c r="G22" s="66">
        <f>G23</f>
        <v>91686</v>
      </c>
      <c r="H22" s="66">
        <f>H23</f>
        <v>0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</row>
    <row r="23" spans="1:66" s="69" customFormat="1" ht="12.75">
      <c r="A23" s="149"/>
      <c r="B23" s="87">
        <v>63095</v>
      </c>
      <c r="C23" s="87"/>
      <c r="D23" s="48" t="s">
        <v>3</v>
      </c>
      <c r="E23" s="59"/>
      <c r="F23" s="150">
        <f>F27</f>
        <v>91686</v>
      </c>
      <c r="G23" s="150">
        <f>G27</f>
        <v>91686</v>
      </c>
      <c r="H23" s="150">
        <f>H27</f>
        <v>0</v>
      </c>
      <c r="I23" s="157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</row>
    <row r="24" spans="1:66" s="13" customFormat="1" ht="12.75">
      <c r="A24" s="146"/>
      <c r="B24" s="49"/>
      <c r="C24" s="49">
        <v>2310</v>
      </c>
      <c r="D24" s="47" t="s">
        <v>117</v>
      </c>
      <c r="E24" s="58"/>
      <c r="F24" s="84"/>
      <c r="G24" s="151"/>
      <c r="H24" s="151"/>
      <c r="I24" s="156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s="13" customFormat="1" ht="12.75">
      <c r="A25" s="146"/>
      <c r="B25" s="146"/>
      <c r="C25" s="49"/>
      <c r="D25" s="47" t="s">
        <v>195</v>
      </c>
      <c r="E25" s="58"/>
      <c r="F25" s="84"/>
      <c r="G25" s="151"/>
      <c r="H25" s="151"/>
      <c r="I25" s="156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</row>
    <row r="26" spans="1:66" s="13" customFormat="1" ht="12.75">
      <c r="A26" s="146"/>
      <c r="B26" s="146"/>
      <c r="C26" s="49"/>
      <c r="D26" s="47" t="s">
        <v>196</v>
      </c>
      <c r="E26" s="58"/>
      <c r="F26" s="84"/>
      <c r="G26" s="151"/>
      <c r="H26" s="151"/>
      <c r="I26" s="15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s="13" customFormat="1" ht="12.75">
      <c r="A27" s="146"/>
      <c r="B27" s="146"/>
      <c r="C27" s="49"/>
      <c r="D27" s="47" t="s">
        <v>197</v>
      </c>
      <c r="E27" s="58"/>
      <c r="F27" s="84">
        <v>91686</v>
      </c>
      <c r="G27" s="151">
        <f>F27</f>
        <v>91686</v>
      </c>
      <c r="H27" s="151">
        <v>0</v>
      </c>
      <c r="I27" s="156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s="2" customFormat="1" ht="15">
      <c r="A28" s="147">
        <v>700</v>
      </c>
      <c r="B28" s="147"/>
      <c r="C28" s="86"/>
      <c r="D28" s="5" t="s">
        <v>18</v>
      </c>
      <c r="E28" s="40" t="e">
        <f>#REF!+E29+#REF!</f>
        <v>#REF!</v>
      </c>
      <c r="F28" s="27">
        <f>+F29+F47</f>
        <v>11407406</v>
      </c>
      <c r="G28" s="27">
        <f>+G29+G47</f>
        <v>4555700</v>
      </c>
      <c r="H28" s="27">
        <f>+H29+H47</f>
        <v>6851706</v>
      </c>
      <c r="I28" s="15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s="1" customFormat="1" ht="12.75">
      <c r="A29" s="145"/>
      <c r="B29" s="149">
        <v>70005</v>
      </c>
      <c r="C29" s="25"/>
      <c r="D29" s="7" t="s">
        <v>4</v>
      </c>
      <c r="E29" s="8" t="e">
        <f>E31+E36+E40+E43+#REF!+#REF!+E44+E45</f>
        <v>#REF!</v>
      </c>
      <c r="F29" s="26">
        <f>SUM(F31:F46)</f>
        <v>10407406</v>
      </c>
      <c r="G29" s="26">
        <f>SUM(G31:G46)</f>
        <v>3555700</v>
      </c>
      <c r="H29" s="26">
        <f>SUM(H31:H46)</f>
        <v>6851706</v>
      </c>
      <c r="I29" s="15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1:9" ht="12.75">
      <c r="A30" s="148"/>
      <c r="B30" s="148"/>
      <c r="C30" s="75" t="s">
        <v>74</v>
      </c>
      <c r="D30" s="6" t="s">
        <v>39</v>
      </c>
      <c r="E30" s="10"/>
      <c r="G30" s="132"/>
      <c r="H30" s="132"/>
      <c r="I30" s="159"/>
    </row>
    <row r="31" spans="1:9" ht="12.75">
      <c r="A31" s="148"/>
      <c r="B31" s="148"/>
      <c r="C31" s="75"/>
      <c r="D31" s="6" t="s">
        <v>40</v>
      </c>
      <c r="E31" s="10">
        <f>600000+30000+50000</f>
        <v>680000</v>
      </c>
      <c r="F31" s="61">
        <v>2207000</v>
      </c>
      <c r="G31" s="132">
        <f>F31</f>
        <v>2207000</v>
      </c>
      <c r="H31" s="132">
        <v>0</v>
      </c>
      <c r="I31" s="159"/>
    </row>
    <row r="32" spans="1:9" ht="12.75">
      <c r="A32" s="148"/>
      <c r="B32" s="148"/>
      <c r="C32" s="75" t="s">
        <v>75</v>
      </c>
      <c r="D32" s="6" t="s">
        <v>170</v>
      </c>
      <c r="E32" s="10"/>
      <c r="G32" s="132"/>
      <c r="H32" s="132"/>
      <c r="I32" s="159"/>
    </row>
    <row r="33" spans="1:9" ht="12.75">
      <c r="A33" s="148"/>
      <c r="B33" s="75"/>
      <c r="C33" s="75"/>
      <c r="D33" s="6" t="s">
        <v>171</v>
      </c>
      <c r="E33" s="10"/>
      <c r="G33" s="132"/>
      <c r="H33" s="132"/>
      <c r="I33" s="159"/>
    </row>
    <row r="34" spans="1:9" ht="12.75">
      <c r="A34" s="148"/>
      <c r="B34" s="75"/>
      <c r="C34" s="75"/>
      <c r="D34" s="6" t="s">
        <v>172</v>
      </c>
      <c r="E34" s="10"/>
      <c r="G34" s="132"/>
      <c r="H34" s="132"/>
      <c r="I34" s="159"/>
    </row>
    <row r="35" spans="1:9" ht="12.75">
      <c r="A35" s="148"/>
      <c r="B35" s="75"/>
      <c r="C35" s="75"/>
      <c r="D35" s="6" t="s">
        <v>173</v>
      </c>
      <c r="E35" s="10"/>
      <c r="G35" s="132"/>
      <c r="H35" s="132"/>
      <c r="I35" s="159"/>
    </row>
    <row r="36" spans="1:9" ht="12.75">
      <c r="A36" s="148"/>
      <c r="B36" s="75"/>
      <c r="C36" s="75"/>
      <c r="D36" s="6" t="s">
        <v>174</v>
      </c>
      <c r="E36" s="10">
        <v>1015000</v>
      </c>
      <c r="G36" s="132"/>
      <c r="H36" s="132"/>
      <c r="I36" s="159"/>
    </row>
    <row r="37" spans="1:9" ht="12.75">
      <c r="A37" s="148"/>
      <c r="B37" s="75"/>
      <c r="C37" s="75"/>
      <c r="D37" s="6" t="s">
        <v>175</v>
      </c>
      <c r="E37" s="10"/>
      <c r="F37" s="23">
        <v>1300000</v>
      </c>
      <c r="G37" s="132">
        <f>F37</f>
        <v>1300000</v>
      </c>
      <c r="H37" s="132">
        <v>0</v>
      </c>
      <c r="I37" s="159"/>
    </row>
    <row r="38" spans="1:9" ht="12.75">
      <c r="A38" s="148"/>
      <c r="B38" s="75"/>
      <c r="C38" s="75" t="s">
        <v>76</v>
      </c>
      <c r="D38" s="6" t="s">
        <v>176</v>
      </c>
      <c r="E38" s="10"/>
      <c r="G38" s="132"/>
      <c r="H38" s="132"/>
      <c r="I38" s="159"/>
    </row>
    <row r="39" spans="1:9" ht="12.75">
      <c r="A39" s="148"/>
      <c r="B39" s="75"/>
      <c r="C39" s="75"/>
      <c r="D39" s="6" t="s">
        <v>177</v>
      </c>
      <c r="E39" s="10"/>
      <c r="G39" s="132"/>
      <c r="H39" s="132"/>
      <c r="I39" s="159"/>
    </row>
    <row r="40" spans="1:9" ht="12.75">
      <c r="A40" s="148"/>
      <c r="B40" s="75"/>
      <c r="C40" s="75"/>
      <c r="D40" s="6" t="s">
        <v>38</v>
      </c>
      <c r="E40" s="10">
        <v>100000</v>
      </c>
      <c r="F40" s="23">
        <v>250000</v>
      </c>
      <c r="G40" s="132">
        <v>0</v>
      </c>
      <c r="H40" s="132">
        <f>F40</f>
        <v>250000</v>
      </c>
      <c r="I40" s="159"/>
    </row>
    <row r="41" spans="1:8" ht="12.75">
      <c r="A41" s="148"/>
      <c r="B41" s="75"/>
      <c r="C41" s="75" t="s">
        <v>77</v>
      </c>
      <c r="D41" s="6" t="s">
        <v>178</v>
      </c>
      <c r="E41" s="10"/>
      <c r="G41" s="132"/>
      <c r="H41" s="99"/>
    </row>
    <row r="42" spans="1:8" ht="12.75">
      <c r="A42" s="148"/>
      <c r="B42" s="75"/>
      <c r="C42" s="75"/>
      <c r="D42" s="6" t="s">
        <v>96</v>
      </c>
      <c r="E42" s="10"/>
      <c r="G42" s="132"/>
      <c r="H42" s="99"/>
    </row>
    <row r="43" spans="1:8" ht="12.75">
      <c r="A43" s="148"/>
      <c r="B43" s="75"/>
      <c r="C43" s="75"/>
      <c r="D43" s="6" t="s">
        <v>97</v>
      </c>
      <c r="E43" s="10">
        <v>0</v>
      </c>
      <c r="F43" s="23">
        <v>6601706</v>
      </c>
      <c r="G43" s="132">
        <v>0</v>
      </c>
      <c r="H43" s="99">
        <f>F43</f>
        <v>6601706</v>
      </c>
    </row>
    <row r="44" spans="1:8" ht="12.75">
      <c r="A44" s="148"/>
      <c r="B44" s="75"/>
      <c r="C44" s="75" t="s">
        <v>79</v>
      </c>
      <c r="D44" s="6" t="s">
        <v>43</v>
      </c>
      <c r="E44" s="10">
        <v>35000</v>
      </c>
      <c r="F44" s="23">
        <v>40000</v>
      </c>
      <c r="G44" s="132">
        <f>F44</f>
        <v>40000</v>
      </c>
      <c r="H44" s="99">
        <v>0</v>
      </c>
    </row>
    <row r="45" spans="1:8" ht="12.75">
      <c r="A45" s="148"/>
      <c r="B45" s="75"/>
      <c r="C45" s="75" t="s">
        <v>71</v>
      </c>
      <c r="D45" s="6" t="s">
        <v>41</v>
      </c>
      <c r="E45" s="10" t="e">
        <f>#REF!</f>
        <v>#REF!</v>
      </c>
      <c r="G45" s="132"/>
      <c r="H45" s="99"/>
    </row>
    <row r="46" spans="1:8" ht="12.75">
      <c r="A46" s="148"/>
      <c r="B46" s="75"/>
      <c r="C46" s="75"/>
      <c r="D46" s="6" t="s">
        <v>94</v>
      </c>
      <c r="E46" s="10"/>
      <c r="F46" s="23">
        <v>8700</v>
      </c>
      <c r="G46" s="132">
        <f>F46</f>
        <v>8700</v>
      </c>
      <c r="H46" s="99">
        <v>0</v>
      </c>
    </row>
    <row r="47" spans="1:66" s="12" customFormat="1" ht="12.75">
      <c r="A47" s="149"/>
      <c r="B47" s="87">
        <v>70095</v>
      </c>
      <c r="C47" s="87"/>
      <c r="D47" s="7" t="s">
        <v>3</v>
      </c>
      <c r="E47" s="8"/>
      <c r="F47" s="26">
        <f>F53</f>
        <v>1000000</v>
      </c>
      <c r="G47" s="26">
        <f>G53</f>
        <v>1000000</v>
      </c>
      <c r="H47" s="20">
        <f>H53</f>
        <v>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</row>
    <row r="48" spans="1:66" s="14" customFormat="1" ht="12.75">
      <c r="A48" s="148"/>
      <c r="B48" s="75"/>
      <c r="C48" s="75" t="s">
        <v>75</v>
      </c>
      <c r="D48" s="6" t="s">
        <v>170</v>
      </c>
      <c r="E48" s="10"/>
      <c r="F48" s="23"/>
      <c r="G48" s="115"/>
      <c r="H48" s="10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</row>
    <row r="49" spans="1:66" s="14" customFormat="1" ht="12.75">
      <c r="A49" s="148"/>
      <c r="B49" s="75"/>
      <c r="C49" s="75"/>
      <c r="D49" s="6" t="s">
        <v>171</v>
      </c>
      <c r="E49" s="10"/>
      <c r="F49" s="23"/>
      <c r="G49" s="115"/>
      <c r="H49" s="10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</row>
    <row r="50" spans="1:66" s="14" customFormat="1" ht="12.75">
      <c r="A50" s="148"/>
      <c r="B50" s="75"/>
      <c r="C50" s="75"/>
      <c r="D50" s="6" t="s">
        <v>172</v>
      </c>
      <c r="E50" s="10"/>
      <c r="F50" s="23"/>
      <c r="G50" s="115"/>
      <c r="H50" s="10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</row>
    <row r="51" spans="1:66" s="14" customFormat="1" ht="12.75">
      <c r="A51" s="148"/>
      <c r="B51" s="75"/>
      <c r="C51" s="75"/>
      <c r="D51" s="6" t="s">
        <v>173</v>
      </c>
      <c r="E51" s="10"/>
      <c r="F51" s="61"/>
      <c r="G51" s="115"/>
      <c r="H51" s="10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</row>
    <row r="52" spans="1:66" s="14" customFormat="1" ht="12.75">
      <c r="A52" s="148"/>
      <c r="B52" s="75"/>
      <c r="C52" s="75"/>
      <c r="D52" s="6" t="s">
        <v>174</v>
      </c>
      <c r="E52" s="10"/>
      <c r="F52" s="23"/>
      <c r="G52" s="115"/>
      <c r="H52" s="10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</row>
    <row r="53" spans="1:66" s="14" customFormat="1" ht="12.75">
      <c r="A53" s="148"/>
      <c r="B53" s="75"/>
      <c r="C53" s="75"/>
      <c r="D53" s="6" t="s">
        <v>175</v>
      </c>
      <c r="E53" s="10"/>
      <c r="F53" s="23">
        <v>1000000</v>
      </c>
      <c r="G53" s="115">
        <f>F53</f>
        <v>1000000</v>
      </c>
      <c r="H53" s="109">
        <v>0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</row>
    <row r="54" spans="1:66" s="11" customFormat="1" ht="15">
      <c r="A54" s="147">
        <v>750</v>
      </c>
      <c r="B54" s="86"/>
      <c r="C54" s="86"/>
      <c r="D54" s="5" t="s">
        <v>42</v>
      </c>
      <c r="E54" s="40" t="e">
        <f>E55+#REF!+E68</f>
        <v>#REF!</v>
      </c>
      <c r="F54" s="27">
        <f>+F55+F60+F68</f>
        <v>211500</v>
      </c>
      <c r="G54" s="27">
        <f>+G55+G60+G68</f>
        <v>211500</v>
      </c>
      <c r="H54" s="19">
        <f>+H55+H60+H68</f>
        <v>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</row>
    <row r="55" spans="1:66" s="1" customFormat="1" ht="12.75">
      <c r="A55" s="145"/>
      <c r="B55" s="149">
        <v>75011</v>
      </c>
      <c r="C55" s="25"/>
      <c r="D55" s="7" t="s">
        <v>14</v>
      </c>
      <c r="E55" s="8">
        <f>E59</f>
        <v>62000</v>
      </c>
      <c r="F55" s="26">
        <f>SUM(F59:F59)</f>
        <v>71900</v>
      </c>
      <c r="G55" s="26">
        <f>SUM(G59:G59)</f>
        <v>71900</v>
      </c>
      <c r="H55" s="20">
        <f>SUM(H59:H59)</f>
        <v>0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</row>
    <row r="56" spans="1:66" s="1" customFormat="1" ht="12.75">
      <c r="A56" s="148"/>
      <c r="B56" s="75"/>
      <c r="C56" s="75">
        <v>2010</v>
      </c>
      <c r="D56" s="6" t="s">
        <v>48</v>
      </c>
      <c r="E56" s="8"/>
      <c r="F56" s="43"/>
      <c r="G56" s="26"/>
      <c r="H56" s="20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</row>
    <row r="57" spans="1:66" s="1" customFormat="1" ht="12.75">
      <c r="A57" s="148"/>
      <c r="B57" s="75"/>
      <c r="C57" s="75"/>
      <c r="D57" s="6" t="s">
        <v>115</v>
      </c>
      <c r="E57" s="8"/>
      <c r="F57" s="43"/>
      <c r="G57" s="26"/>
      <c r="H57" s="20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</row>
    <row r="58" spans="1:66" s="1" customFormat="1" ht="12.75">
      <c r="A58" s="148"/>
      <c r="B58" s="75"/>
      <c r="C58" s="75"/>
      <c r="D58" s="6" t="s">
        <v>179</v>
      </c>
      <c r="E58" s="8"/>
      <c r="F58" s="43"/>
      <c r="G58" s="26"/>
      <c r="H58" s="20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</row>
    <row r="59" spans="1:66" s="1" customFormat="1" ht="12.75">
      <c r="A59" s="148"/>
      <c r="B59" s="75"/>
      <c r="C59" s="75"/>
      <c r="D59" s="6" t="s">
        <v>49</v>
      </c>
      <c r="E59" s="10">
        <v>62000</v>
      </c>
      <c r="F59" s="110">
        <v>71900</v>
      </c>
      <c r="G59" s="115">
        <f>F59</f>
        <v>71900</v>
      </c>
      <c r="H59" s="109">
        <v>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</row>
    <row r="60" spans="1:8" ht="12.75">
      <c r="A60" s="145"/>
      <c r="B60" s="87">
        <v>75023</v>
      </c>
      <c r="C60" s="25"/>
      <c r="D60" s="7" t="s">
        <v>28</v>
      </c>
      <c r="E60" s="8" t="e">
        <f>#REF!+#REF!+E61</f>
        <v>#REF!</v>
      </c>
      <c r="F60" s="26">
        <f>F61</f>
        <v>4600</v>
      </c>
      <c r="G60" s="26">
        <f>G61</f>
        <v>4600</v>
      </c>
      <c r="H60" s="20">
        <f>H61</f>
        <v>0</v>
      </c>
    </row>
    <row r="61" spans="1:8" ht="12.75">
      <c r="A61" s="195"/>
      <c r="B61" s="183"/>
      <c r="C61" s="183" t="s">
        <v>71</v>
      </c>
      <c r="D61" s="46" t="s">
        <v>34</v>
      </c>
      <c r="E61" s="184" t="e">
        <f>SUM(#REF!)</f>
        <v>#REF!</v>
      </c>
      <c r="F61" s="185">
        <v>4600</v>
      </c>
      <c r="G61" s="140">
        <f>F61</f>
        <v>4600</v>
      </c>
      <c r="H61" s="98">
        <v>0</v>
      </c>
    </row>
    <row r="62" spans="1:8" s="18" customFormat="1" ht="12.75">
      <c r="A62" s="60"/>
      <c r="B62" s="60"/>
      <c r="C62" s="60"/>
      <c r="D62" s="38"/>
      <c r="E62" s="55"/>
      <c r="F62" s="23"/>
      <c r="G62" s="97"/>
      <c r="H62" s="97"/>
    </row>
    <row r="63" spans="1:8" s="18" customFormat="1" ht="12.75">
      <c r="A63" s="142"/>
      <c r="B63" s="142"/>
      <c r="C63" s="142"/>
      <c r="D63" s="143"/>
      <c r="E63" s="139"/>
      <c r="F63" s="41"/>
      <c r="G63" s="144"/>
      <c r="H63" s="144"/>
    </row>
    <row r="64" spans="1:8" ht="12.75">
      <c r="A64" s="44"/>
      <c r="B64" s="52"/>
      <c r="C64" s="52"/>
      <c r="D64" s="6"/>
      <c r="E64" s="139" t="s">
        <v>61</v>
      </c>
      <c r="G64" s="140" t="s">
        <v>169</v>
      </c>
      <c r="H64" s="141"/>
    </row>
    <row r="65" spans="1:8" ht="12.75">
      <c r="A65" s="6" t="s">
        <v>107</v>
      </c>
      <c r="B65" s="85" t="s">
        <v>163</v>
      </c>
      <c r="C65" s="192" t="s">
        <v>164</v>
      </c>
      <c r="D65" s="45" t="s">
        <v>114</v>
      </c>
      <c r="E65" s="55" t="s">
        <v>62</v>
      </c>
      <c r="F65" s="187" t="s">
        <v>118</v>
      </c>
      <c r="G65" s="189" t="s">
        <v>165</v>
      </c>
      <c r="H65" s="190" t="s">
        <v>167</v>
      </c>
    </row>
    <row r="66" spans="1:8" ht="12.75">
      <c r="A66" s="46"/>
      <c r="B66" s="81"/>
      <c r="C66" s="81"/>
      <c r="D66" s="46"/>
      <c r="E66" s="56"/>
      <c r="F66" s="188" t="s">
        <v>128</v>
      </c>
      <c r="G66" s="189" t="s">
        <v>166</v>
      </c>
      <c r="H66" s="191" t="s">
        <v>168</v>
      </c>
    </row>
    <row r="67" spans="1:8" ht="12.75">
      <c r="A67" s="193">
        <v>1</v>
      </c>
      <c r="B67" s="57">
        <v>2</v>
      </c>
      <c r="C67" s="57">
        <v>3</v>
      </c>
      <c r="D67" s="57">
        <v>4</v>
      </c>
      <c r="E67" s="57">
        <v>6</v>
      </c>
      <c r="F67" s="73">
        <v>5</v>
      </c>
      <c r="G67" s="133">
        <v>6</v>
      </c>
      <c r="H67" s="134">
        <v>7</v>
      </c>
    </row>
    <row r="68" spans="1:66" s="1" customFormat="1" ht="12.75">
      <c r="A68" s="145"/>
      <c r="B68" s="149">
        <v>75095</v>
      </c>
      <c r="C68" s="25"/>
      <c r="D68" s="7" t="s">
        <v>3</v>
      </c>
      <c r="E68" s="8" t="e">
        <f>#REF!+#REF!+#REF!+E71</f>
        <v>#REF!</v>
      </c>
      <c r="F68" s="26">
        <f>SUM(F69:F71)</f>
        <v>135000</v>
      </c>
      <c r="G68" s="26">
        <f>SUM(G69:G71)</f>
        <v>135000</v>
      </c>
      <c r="H68" s="196">
        <f>SUM(H69:H71)</f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</row>
    <row r="69" spans="1:66" s="4" customFormat="1" ht="12.75">
      <c r="A69" s="148"/>
      <c r="B69" s="75"/>
      <c r="C69" s="75" t="s">
        <v>78</v>
      </c>
      <c r="D69" s="78" t="s">
        <v>103</v>
      </c>
      <c r="E69" s="10"/>
      <c r="F69" s="61">
        <v>35000</v>
      </c>
      <c r="G69" s="61">
        <f>F69</f>
        <v>35000</v>
      </c>
      <c r="H69" s="21">
        <v>0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</row>
    <row r="70" spans="1:8" ht="12.75">
      <c r="A70" s="148"/>
      <c r="B70" s="75"/>
      <c r="C70" s="75" t="s">
        <v>79</v>
      </c>
      <c r="D70" s="6" t="s">
        <v>54</v>
      </c>
      <c r="E70" s="10"/>
      <c r="F70" s="61"/>
      <c r="G70" s="132"/>
      <c r="H70" s="99"/>
    </row>
    <row r="71" spans="1:8" ht="12.75">
      <c r="A71" s="6"/>
      <c r="B71" s="52"/>
      <c r="C71" s="52"/>
      <c r="D71" s="6" t="s">
        <v>60</v>
      </c>
      <c r="E71" s="10">
        <v>1000</v>
      </c>
      <c r="F71" s="61">
        <v>100000</v>
      </c>
      <c r="G71" s="132">
        <f>F71</f>
        <v>100000</v>
      </c>
      <c r="H71" s="99">
        <v>0</v>
      </c>
    </row>
    <row r="72" spans="1:66" s="2" customFormat="1" ht="15">
      <c r="A72" s="147">
        <v>751</v>
      </c>
      <c r="B72" s="86"/>
      <c r="C72" s="86"/>
      <c r="D72" s="5" t="s">
        <v>31</v>
      </c>
      <c r="E72" s="40"/>
      <c r="F72" s="61"/>
      <c r="G72" s="162"/>
      <c r="H72" s="163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</row>
    <row r="73" spans="1:66" s="2" customFormat="1" ht="15">
      <c r="A73" s="147"/>
      <c r="B73" s="86"/>
      <c r="C73" s="86"/>
      <c r="D73" s="5" t="s">
        <v>32</v>
      </c>
      <c r="E73" s="40"/>
      <c r="F73" s="79"/>
      <c r="G73" s="162"/>
      <c r="H73" s="16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</row>
    <row r="74" spans="1:66" s="2" customFormat="1" ht="15">
      <c r="A74" s="147"/>
      <c r="B74" s="86"/>
      <c r="C74" s="86"/>
      <c r="D74" s="135" t="s">
        <v>207</v>
      </c>
      <c r="E74" s="40" t="e">
        <f>E76+#REF!+#REF!+#REF!</f>
        <v>#REF!</v>
      </c>
      <c r="F74" s="27">
        <f>F76</f>
        <v>1140</v>
      </c>
      <c r="G74" s="27">
        <f>G76</f>
        <v>1140</v>
      </c>
      <c r="H74" s="19">
        <f>H76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</row>
    <row r="75" spans="1:66" s="1" customFormat="1" ht="12.75">
      <c r="A75" s="145"/>
      <c r="B75" s="87">
        <v>75101</v>
      </c>
      <c r="C75" s="25"/>
      <c r="D75" s="7" t="s">
        <v>33</v>
      </c>
      <c r="E75" s="8"/>
      <c r="F75" s="26"/>
      <c r="G75" s="26"/>
      <c r="H75" s="20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</row>
    <row r="76" spans="1:66" s="1" customFormat="1" ht="12.75">
      <c r="A76" s="145"/>
      <c r="B76" s="25"/>
      <c r="C76" s="25"/>
      <c r="D76" s="7" t="s">
        <v>198</v>
      </c>
      <c r="E76" s="8">
        <f>E80</f>
        <v>1020</v>
      </c>
      <c r="F76" s="26">
        <f>F80</f>
        <v>1140</v>
      </c>
      <c r="G76" s="26">
        <f>G80</f>
        <v>1140</v>
      </c>
      <c r="H76" s="20">
        <f>H80</f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</row>
    <row r="77" spans="1:8" ht="12.75">
      <c r="A77" s="148"/>
      <c r="B77" s="75"/>
      <c r="C77" s="75">
        <v>2010</v>
      </c>
      <c r="D77" s="6" t="s">
        <v>48</v>
      </c>
      <c r="E77" s="10"/>
      <c r="F77" s="61"/>
      <c r="G77" s="132"/>
      <c r="H77" s="99"/>
    </row>
    <row r="78" spans="1:8" ht="12.75">
      <c r="A78" s="148"/>
      <c r="B78" s="75"/>
      <c r="C78" s="75"/>
      <c r="D78" s="6" t="s">
        <v>115</v>
      </c>
      <c r="E78" s="10"/>
      <c r="F78" s="61"/>
      <c r="G78" s="132"/>
      <c r="H78" s="99"/>
    </row>
    <row r="79" spans="1:8" ht="12.75">
      <c r="A79" s="148"/>
      <c r="B79" s="75"/>
      <c r="C79" s="75"/>
      <c r="D79" s="6" t="s">
        <v>179</v>
      </c>
      <c r="E79" s="10"/>
      <c r="F79" s="61"/>
      <c r="G79" s="132"/>
      <c r="H79" s="99"/>
    </row>
    <row r="80" spans="1:8" ht="12.75">
      <c r="A80" s="148"/>
      <c r="B80" s="75"/>
      <c r="C80" s="75"/>
      <c r="D80" s="6" t="s">
        <v>49</v>
      </c>
      <c r="E80" s="10">
        <v>1020</v>
      </c>
      <c r="F80" s="61">
        <v>1140</v>
      </c>
      <c r="G80" s="132">
        <f>F80</f>
        <v>1140</v>
      </c>
      <c r="H80" s="99">
        <v>0</v>
      </c>
    </row>
    <row r="81" spans="1:66" s="2" customFormat="1" ht="15">
      <c r="A81" s="147">
        <v>754</v>
      </c>
      <c r="B81" s="86"/>
      <c r="C81" s="86"/>
      <c r="D81" s="5" t="s">
        <v>1</v>
      </c>
      <c r="E81" s="40"/>
      <c r="F81" s="27"/>
      <c r="G81" s="162"/>
      <c r="H81" s="163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</row>
    <row r="82" spans="1:66" s="2" customFormat="1" ht="15">
      <c r="A82" s="147"/>
      <c r="B82" s="86"/>
      <c r="C82" s="86"/>
      <c r="D82" s="5" t="s">
        <v>29</v>
      </c>
      <c r="E82" s="40" t="e">
        <f>#REF!+E83</f>
        <v>#REF!</v>
      </c>
      <c r="F82" s="27">
        <f>F83</f>
        <v>35000</v>
      </c>
      <c r="G82" s="27">
        <f>G83</f>
        <v>35000</v>
      </c>
      <c r="H82" s="19">
        <f>H83</f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</row>
    <row r="83" spans="1:66" s="12" customFormat="1" ht="12.75">
      <c r="A83" s="149"/>
      <c r="B83" s="87">
        <v>75416</v>
      </c>
      <c r="C83" s="87"/>
      <c r="D83" s="7" t="s">
        <v>55</v>
      </c>
      <c r="E83" s="8">
        <f>E85</f>
        <v>16000</v>
      </c>
      <c r="F83" s="26">
        <f>F85</f>
        <v>35000</v>
      </c>
      <c r="G83" s="26">
        <f>G85</f>
        <v>35000</v>
      </c>
      <c r="H83" s="20">
        <f>H85</f>
        <v>0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</row>
    <row r="84" spans="1:8" ht="12.75">
      <c r="A84" s="148"/>
      <c r="B84" s="75"/>
      <c r="C84" s="75" t="s">
        <v>80</v>
      </c>
      <c r="D84" s="6" t="s">
        <v>56</v>
      </c>
      <c r="E84" s="10"/>
      <c r="F84" s="61"/>
      <c r="G84" s="132"/>
      <c r="H84" s="99"/>
    </row>
    <row r="85" spans="1:8" ht="12.75">
      <c r="A85" s="148"/>
      <c r="B85" s="75"/>
      <c r="C85" s="75"/>
      <c r="D85" s="6" t="s">
        <v>133</v>
      </c>
      <c r="E85" s="10">
        <v>16000</v>
      </c>
      <c r="F85" s="61">
        <v>35000</v>
      </c>
      <c r="G85" s="132">
        <f>F85</f>
        <v>35000</v>
      </c>
      <c r="H85" s="99">
        <v>0</v>
      </c>
    </row>
    <row r="86" spans="1:66" s="2" customFormat="1" ht="15">
      <c r="A86" s="147">
        <v>756</v>
      </c>
      <c r="B86" s="86"/>
      <c r="C86" s="86"/>
      <c r="D86" s="5" t="s">
        <v>134</v>
      </c>
      <c r="E86" s="40"/>
      <c r="F86" s="27"/>
      <c r="G86" s="162"/>
      <c r="H86" s="163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</row>
    <row r="87" spans="1:66" s="2" customFormat="1" ht="15">
      <c r="A87" s="147"/>
      <c r="B87" s="86"/>
      <c r="C87" s="86"/>
      <c r="D87" s="5" t="s">
        <v>135</v>
      </c>
      <c r="E87" s="40" t="e">
        <f>E92+E99++#REF!+E131+E145</f>
        <v>#REF!</v>
      </c>
      <c r="F87" s="27"/>
      <c r="G87" s="162"/>
      <c r="H87" s="163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</row>
    <row r="88" spans="1:66" s="2" customFormat="1" ht="15">
      <c r="A88" s="147"/>
      <c r="B88" s="86"/>
      <c r="C88" s="86"/>
      <c r="D88" s="5" t="s">
        <v>136</v>
      </c>
      <c r="E88" s="40"/>
      <c r="F88" s="27"/>
      <c r="G88" s="162"/>
      <c r="H88" s="163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1:66" s="2" customFormat="1" ht="15">
      <c r="A89" s="147"/>
      <c r="B89" s="86"/>
      <c r="C89" s="86"/>
      <c r="D89" s="5" t="s">
        <v>137</v>
      </c>
      <c r="E89" s="40"/>
      <c r="F89" s="27"/>
      <c r="G89" s="162"/>
      <c r="H89" s="163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</row>
    <row r="90" spans="1:66" s="2" customFormat="1" ht="15">
      <c r="A90" s="147"/>
      <c r="B90" s="86"/>
      <c r="C90" s="86"/>
      <c r="D90" s="5" t="s">
        <v>138</v>
      </c>
      <c r="E90" s="40"/>
      <c r="F90" s="27">
        <f>+F92+F99+F112+F133+F145</f>
        <v>25632605</v>
      </c>
      <c r="G90" s="27">
        <f>+G92+G99+G112+G133+G145</f>
        <v>25632605</v>
      </c>
      <c r="H90" s="19">
        <f>+H92+H99+H112+H133+H145</f>
        <v>0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</row>
    <row r="91" spans="1:66" s="1" customFormat="1" ht="12.75">
      <c r="A91" s="145"/>
      <c r="B91" s="87">
        <v>75601</v>
      </c>
      <c r="C91" s="25"/>
      <c r="D91" s="7" t="s">
        <v>27</v>
      </c>
      <c r="E91" s="8"/>
      <c r="F91" s="26"/>
      <c r="G91" s="26"/>
      <c r="H91" s="20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</row>
    <row r="92" spans="1:66" s="1" customFormat="1" ht="12.75">
      <c r="A92" s="145"/>
      <c r="B92" s="25"/>
      <c r="C92" s="25"/>
      <c r="D92" s="7" t="s">
        <v>26</v>
      </c>
      <c r="E92" s="8">
        <f>SUM(E95:E95)</f>
        <v>138000</v>
      </c>
      <c r="F92" s="26">
        <f>SUM(F95:F95)</f>
        <v>135000</v>
      </c>
      <c r="G92" s="26">
        <f>SUM(G95:G95)</f>
        <v>135000</v>
      </c>
      <c r="H92" s="20">
        <f>SUM(H95:H95)</f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</row>
    <row r="93" spans="1:66" s="1" customFormat="1" ht="12.75">
      <c r="A93" s="148"/>
      <c r="B93" s="75"/>
      <c r="C93" s="75" t="s">
        <v>81</v>
      </c>
      <c r="D93" s="6" t="s">
        <v>44</v>
      </c>
      <c r="E93" s="8"/>
      <c r="F93" s="26"/>
      <c r="G93" s="26"/>
      <c r="H93" s="20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</row>
    <row r="94" spans="1:66" s="1" customFormat="1" ht="12.75">
      <c r="A94" s="148"/>
      <c r="B94" s="75"/>
      <c r="C94" s="75"/>
      <c r="D94" s="6" t="s">
        <v>52</v>
      </c>
      <c r="E94" s="8"/>
      <c r="F94" s="26"/>
      <c r="G94" s="26"/>
      <c r="H94" s="20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</row>
    <row r="95" spans="1:66" s="1" customFormat="1" ht="12.75">
      <c r="A95" s="148"/>
      <c r="B95" s="75"/>
      <c r="C95" s="75"/>
      <c r="D95" s="6" t="s">
        <v>45</v>
      </c>
      <c r="E95" s="10">
        <v>138000</v>
      </c>
      <c r="F95" s="61">
        <v>135000</v>
      </c>
      <c r="G95" s="115">
        <f>F95</f>
        <v>135000</v>
      </c>
      <c r="H95" s="109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</row>
    <row r="96" spans="1:66" s="1" customFormat="1" ht="12.75">
      <c r="A96" s="145"/>
      <c r="B96" s="87">
        <v>75615</v>
      </c>
      <c r="C96" s="25"/>
      <c r="D96" s="9" t="s">
        <v>199</v>
      </c>
      <c r="E96" s="8"/>
      <c r="F96" s="61"/>
      <c r="G96" s="26"/>
      <c r="H96" s="20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</row>
    <row r="97" spans="1:66" s="1" customFormat="1" ht="12.75">
      <c r="A97" s="145"/>
      <c r="B97" s="25"/>
      <c r="C97" s="25"/>
      <c r="D97" s="9" t="s">
        <v>200</v>
      </c>
      <c r="E97" s="8"/>
      <c r="F97" s="26"/>
      <c r="G97" s="26"/>
      <c r="H97" s="20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</row>
    <row r="98" spans="1:66" s="1" customFormat="1" ht="12.75">
      <c r="A98" s="145"/>
      <c r="B98" s="25"/>
      <c r="C98" s="25"/>
      <c r="D98" s="9" t="s">
        <v>201</v>
      </c>
      <c r="E98" s="8"/>
      <c r="F98" s="26"/>
      <c r="G98" s="26"/>
      <c r="H98" s="20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</row>
    <row r="99" spans="1:66" s="1" customFormat="1" ht="12.75">
      <c r="A99" s="145"/>
      <c r="B99" s="25"/>
      <c r="C99" s="25"/>
      <c r="D99" s="9" t="s">
        <v>202</v>
      </c>
      <c r="E99" s="8" t="e">
        <f>E100+E101+E102+E103+E104+E105+E107</f>
        <v>#REF!</v>
      </c>
      <c r="F99" s="26">
        <f>SUM(F100:F107)</f>
        <v>18471724</v>
      </c>
      <c r="G99" s="26">
        <f>SUM(G100:G107)</f>
        <v>18471724</v>
      </c>
      <c r="H99" s="20">
        <f>SUM(H100:H107)</f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</row>
    <row r="100" spans="1:8" ht="12.75">
      <c r="A100" s="148"/>
      <c r="B100" s="75"/>
      <c r="C100" s="75" t="s">
        <v>82</v>
      </c>
      <c r="D100" s="6" t="s">
        <v>11</v>
      </c>
      <c r="E100" s="10">
        <f>3121000+198500</f>
        <v>3319500</v>
      </c>
      <c r="F100" s="115">
        <f>4000000+8597469</f>
        <v>12597469</v>
      </c>
      <c r="G100" s="132">
        <f>F100</f>
        <v>12597469</v>
      </c>
      <c r="H100" s="99">
        <v>0</v>
      </c>
    </row>
    <row r="101" spans="1:8" ht="12.75">
      <c r="A101" s="148"/>
      <c r="B101" s="75"/>
      <c r="C101" s="75" t="s">
        <v>83</v>
      </c>
      <c r="D101" s="6" t="s">
        <v>9</v>
      </c>
      <c r="E101" s="10">
        <v>500</v>
      </c>
      <c r="F101" s="61">
        <v>250</v>
      </c>
      <c r="G101" s="132">
        <f aca="true" t="shared" si="0" ref="G101:G107">F101</f>
        <v>250</v>
      </c>
      <c r="H101" s="99">
        <v>0</v>
      </c>
    </row>
    <row r="102" spans="1:8" ht="12.75">
      <c r="A102" s="148"/>
      <c r="B102" s="75"/>
      <c r="C102" s="75" t="s">
        <v>84</v>
      </c>
      <c r="D102" s="6" t="s">
        <v>10</v>
      </c>
      <c r="E102" s="10">
        <v>51940</v>
      </c>
      <c r="F102" s="61">
        <v>70000</v>
      </c>
      <c r="G102" s="132">
        <f t="shared" si="0"/>
        <v>70000</v>
      </c>
      <c r="H102" s="99">
        <v>0</v>
      </c>
    </row>
    <row r="103" spans="1:66" s="96" customFormat="1" ht="12.75">
      <c r="A103" s="197"/>
      <c r="B103" s="91"/>
      <c r="C103" s="91" t="s">
        <v>85</v>
      </c>
      <c r="D103" s="92" t="s">
        <v>12</v>
      </c>
      <c r="E103" s="93">
        <v>14000</v>
      </c>
      <c r="F103" s="94">
        <v>6000</v>
      </c>
      <c r="G103" s="132">
        <f t="shared" si="0"/>
        <v>6000</v>
      </c>
      <c r="H103" s="113">
        <v>0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</row>
    <row r="104" spans="1:8" ht="12.75">
      <c r="A104" s="148"/>
      <c r="B104" s="75"/>
      <c r="C104" s="75" t="s">
        <v>89</v>
      </c>
      <c r="D104" s="6" t="s">
        <v>57</v>
      </c>
      <c r="E104" s="10">
        <v>15000</v>
      </c>
      <c r="F104" s="61">
        <v>10000</v>
      </c>
      <c r="G104" s="132">
        <f t="shared" si="0"/>
        <v>10000</v>
      </c>
      <c r="H104" s="99">
        <v>0</v>
      </c>
    </row>
    <row r="105" spans="1:8" ht="12.75">
      <c r="A105" s="148"/>
      <c r="B105" s="75"/>
      <c r="C105" s="75" t="s">
        <v>68</v>
      </c>
      <c r="D105" s="6" t="s">
        <v>37</v>
      </c>
      <c r="E105" s="10" t="e">
        <f>SUM(#REF!)</f>
        <v>#REF!</v>
      </c>
      <c r="F105" s="61">
        <v>500</v>
      </c>
      <c r="G105" s="132">
        <f t="shared" si="0"/>
        <v>500</v>
      </c>
      <c r="H105" s="99">
        <v>0</v>
      </c>
    </row>
    <row r="106" spans="1:8" ht="12.75">
      <c r="A106" s="148"/>
      <c r="B106" s="75"/>
      <c r="C106" s="75" t="s">
        <v>73</v>
      </c>
      <c r="D106" s="6" t="s">
        <v>180</v>
      </c>
      <c r="E106" s="10"/>
      <c r="F106" s="61"/>
      <c r="G106" s="132"/>
      <c r="H106" s="99"/>
    </row>
    <row r="107" spans="1:8" ht="12.75">
      <c r="A107" s="6"/>
      <c r="B107" s="52"/>
      <c r="C107" s="52"/>
      <c r="D107" s="6" t="s">
        <v>36</v>
      </c>
      <c r="E107" s="10">
        <f>50000+100000</f>
        <v>150000</v>
      </c>
      <c r="F107" s="61">
        <f>10000+5800000-1794.98+300-1000-0.02-10000-10000</f>
        <v>5787505</v>
      </c>
      <c r="G107" s="132">
        <f t="shared" si="0"/>
        <v>5787505</v>
      </c>
      <c r="H107" s="99">
        <v>0</v>
      </c>
    </row>
    <row r="108" spans="1:8" ht="12.75">
      <c r="A108" s="145"/>
      <c r="B108" s="87">
        <v>75616</v>
      </c>
      <c r="C108" s="25"/>
      <c r="D108" s="122" t="s">
        <v>203</v>
      </c>
      <c r="E108" s="10"/>
      <c r="F108" s="61"/>
      <c r="G108" s="132"/>
      <c r="H108" s="99"/>
    </row>
    <row r="109" spans="1:8" ht="12.75">
      <c r="A109" s="145"/>
      <c r="B109" s="25"/>
      <c r="C109" s="25"/>
      <c r="D109" s="122" t="s">
        <v>204</v>
      </c>
      <c r="E109" s="10"/>
      <c r="F109" s="21"/>
      <c r="G109" s="132"/>
      <c r="H109" s="99"/>
    </row>
    <row r="110" spans="1:8" ht="12.75">
      <c r="A110" s="145"/>
      <c r="B110" s="25"/>
      <c r="C110" s="25"/>
      <c r="D110" s="122" t="s">
        <v>205</v>
      </c>
      <c r="E110" s="10"/>
      <c r="F110" s="21"/>
      <c r="G110" s="132"/>
      <c r="H110" s="99"/>
    </row>
    <row r="111" spans="1:8" ht="12.75">
      <c r="A111" s="145"/>
      <c r="B111" s="25"/>
      <c r="C111" s="25"/>
      <c r="D111" s="122" t="s">
        <v>206</v>
      </c>
      <c r="E111" s="10"/>
      <c r="F111" s="20"/>
      <c r="G111" s="132"/>
      <c r="H111" s="99"/>
    </row>
    <row r="112" spans="1:8" ht="12.75">
      <c r="A112" s="145"/>
      <c r="B112" s="25"/>
      <c r="C112" s="25"/>
      <c r="D112" s="122" t="s">
        <v>98</v>
      </c>
      <c r="E112" s="10"/>
      <c r="F112" s="26">
        <f>+F113+F114+F115+F116+F117+F118+F119+F120+F121+F130</f>
        <v>2832500</v>
      </c>
      <c r="G112" s="26">
        <f>+G113+G114+G115+G116+G117+G118+G119+G120+G121+G130</f>
        <v>2832500</v>
      </c>
      <c r="H112" s="20">
        <f>+H113+H114+H115+H116+H117+H118+H119+H120+H121+H130</f>
        <v>0</v>
      </c>
    </row>
    <row r="113" spans="1:8" ht="12.75">
      <c r="A113" s="148"/>
      <c r="B113" s="75"/>
      <c r="C113" s="75" t="s">
        <v>82</v>
      </c>
      <c r="D113" s="6" t="s">
        <v>11</v>
      </c>
      <c r="E113" s="10"/>
      <c r="F113" s="61">
        <v>1600000</v>
      </c>
      <c r="G113" s="132">
        <f>F113</f>
        <v>1600000</v>
      </c>
      <c r="H113" s="99">
        <v>0</v>
      </c>
    </row>
    <row r="114" spans="1:8" ht="12.75">
      <c r="A114" s="148"/>
      <c r="B114" s="75"/>
      <c r="C114" s="75" t="s">
        <v>83</v>
      </c>
      <c r="D114" s="6" t="s">
        <v>9</v>
      </c>
      <c r="E114" s="10"/>
      <c r="F114" s="61">
        <v>9000</v>
      </c>
      <c r="G114" s="132">
        <f aca="true" t="shared" si="1" ref="G114:G130">F114</f>
        <v>9000</v>
      </c>
      <c r="H114" s="99">
        <v>0</v>
      </c>
    </row>
    <row r="115" spans="1:8" ht="12.75">
      <c r="A115" s="148"/>
      <c r="B115" s="148"/>
      <c r="C115" s="75" t="s">
        <v>85</v>
      </c>
      <c r="D115" s="6" t="s">
        <v>12</v>
      </c>
      <c r="E115" s="62"/>
      <c r="F115" s="61">
        <v>33000</v>
      </c>
      <c r="G115" s="132">
        <f t="shared" si="1"/>
        <v>33000</v>
      </c>
      <c r="H115" s="99">
        <v>0</v>
      </c>
    </row>
    <row r="116" spans="1:8" ht="12.75">
      <c r="A116" s="148"/>
      <c r="B116" s="164"/>
      <c r="C116" s="148" t="s">
        <v>86</v>
      </c>
      <c r="D116" s="6" t="s">
        <v>13</v>
      </c>
      <c r="E116" s="62"/>
      <c r="F116" s="61">
        <v>50000</v>
      </c>
      <c r="G116" s="132">
        <f t="shared" si="1"/>
        <v>50000</v>
      </c>
      <c r="H116" s="99">
        <v>0</v>
      </c>
    </row>
    <row r="117" spans="1:8" ht="12.75">
      <c r="A117" s="148"/>
      <c r="B117" s="164"/>
      <c r="C117" s="148" t="s">
        <v>87</v>
      </c>
      <c r="D117" s="50" t="s">
        <v>113</v>
      </c>
      <c r="E117" s="55"/>
      <c r="F117" s="61">
        <v>1500</v>
      </c>
      <c r="G117" s="132">
        <f t="shared" si="1"/>
        <v>1500</v>
      </c>
      <c r="H117" s="99">
        <v>0</v>
      </c>
    </row>
    <row r="118" spans="1:8" ht="12.75">
      <c r="A118" s="148"/>
      <c r="B118" s="164"/>
      <c r="C118" s="148" t="s">
        <v>88</v>
      </c>
      <c r="D118" s="6" t="s">
        <v>46</v>
      </c>
      <c r="E118" s="10"/>
      <c r="F118" s="61">
        <v>100000</v>
      </c>
      <c r="G118" s="132">
        <f t="shared" si="1"/>
        <v>100000</v>
      </c>
      <c r="H118" s="99">
        <v>0</v>
      </c>
    </row>
    <row r="119" spans="1:8" ht="12.75">
      <c r="A119" s="148"/>
      <c r="B119" s="75"/>
      <c r="C119" s="75" t="s">
        <v>72</v>
      </c>
      <c r="D119" s="6" t="s">
        <v>35</v>
      </c>
      <c r="E119" s="10"/>
      <c r="F119" s="61">
        <v>750000</v>
      </c>
      <c r="G119" s="132">
        <f t="shared" si="1"/>
        <v>750000</v>
      </c>
      <c r="H119" s="99">
        <v>0</v>
      </c>
    </row>
    <row r="120" spans="1:8" ht="12.75">
      <c r="A120" s="148"/>
      <c r="B120" s="75"/>
      <c r="C120" s="75" t="s">
        <v>89</v>
      </c>
      <c r="D120" s="6" t="s">
        <v>57</v>
      </c>
      <c r="E120" s="10"/>
      <c r="F120" s="61">
        <v>270000</v>
      </c>
      <c r="G120" s="132">
        <f t="shared" si="1"/>
        <v>270000</v>
      </c>
      <c r="H120" s="99">
        <v>0</v>
      </c>
    </row>
    <row r="121" spans="1:8" ht="12.75">
      <c r="A121" s="195"/>
      <c r="B121" s="183"/>
      <c r="C121" s="183" t="s">
        <v>68</v>
      </c>
      <c r="D121" s="46" t="s">
        <v>37</v>
      </c>
      <c r="E121" s="184"/>
      <c r="F121" s="185">
        <v>7000</v>
      </c>
      <c r="G121" s="140">
        <f t="shared" si="1"/>
        <v>7000</v>
      </c>
      <c r="H121" s="98">
        <v>0</v>
      </c>
    </row>
    <row r="122" spans="1:5" ht="12.75">
      <c r="A122" s="60"/>
      <c r="B122" s="60"/>
      <c r="C122" s="60"/>
      <c r="D122" s="38"/>
      <c r="E122" s="55"/>
    </row>
    <row r="123" spans="1:8" ht="12.75">
      <c r="A123" s="142"/>
      <c r="B123" s="142"/>
      <c r="C123" s="142"/>
      <c r="D123" s="143"/>
      <c r="E123" s="139"/>
      <c r="F123" s="41"/>
      <c r="G123" s="144"/>
      <c r="H123" s="144"/>
    </row>
    <row r="124" spans="1:8" ht="12.75">
      <c r="A124" s="44"/>
      <c r="B124" s="52"/>
      <c r="C124" s="52"/>
      <c r="D124" s="6"/>
      <c r="E124" s="139" t="s">
        <v>61</v>
      </c>
      <c r="G124" s="140" t="s">
        <v>169</v>
      </c>
      <c r="H124" s="141"/>
    </row>
    <row r="125" spans="1:8" ht="12.75">
      <c r="A125" s="6" t="s">
        <v>107</v>
      </c>
      <c r="B125" s="85" t="s">
        <v>163</v>
      </c>
      <c r="C125" s="192" t="s">
        <v>164</v>
      </c>
      <c r="D125" s="45" t="s">
        <v>114</v>
      </c>
      <c r="E125" s="55" t="s">
        <v>62</v>
      </c>
      <c r="F125" s="187" t="s">
        <v>118</v>
      </c>
      <c r="G125" s="189" t="s">
        <v>165</v>
      </c>
      <c r="H125" s="190" t="s">
        <v>167</v>
      </c>
    </row>
    <row r="126" spans="1:8" ht="12.75">
      <c r="A126" s="46"/>
      <c r="B126" s="81"/>
      <c r="C126" s="81"/>
      <c r="D126" s="46"/>
      <c r="E126" s="56"/>
      <c r="F126" s="188" t="s">
        <v>128</v>
      </c>
      <c r="G126" s="189" t="s">
        <v>166</v>
      </c>
      <c r="H126" s="191" t="s">
        <v>168</v>
      </c>
    </row>
    <row r="127" spans="1:8" ht="12.75">
      <c r="A127" s="193">
        <v>1</v>
      </c>
      <c r="B127" s="57">
        <v>2</v>
      </c>
      <c r="C127" s="57">
        <v>3</v>
      </c>
      <c r="D127" s="57">
        <v>4</v>
      </c>
      <c r="E127" s="57">
        <v>6</v>
      </c>
      <c r="F127" s="73">
        <v>5</v>
      </c>
      <c r="G127" s="133">
        <v>6</v>
      </c>
      <c r="H127" s="134">
        <v>7</v>
      </c>
    </row>
    <row r="128" spans="1:8" ht="12.75">
      <c r="A128" s="148"/>
      <c r="B128" s="75"/>
      <c r="C128" s="75"/>
      <c r="D128" s="6"/>
      <c r="E128" s="10"/>
      <c r="F128" s="64"/>
      <c r="H128" s="138"/>
    </row>
    <row r="129" spans="1:8" ht="12.75">
      <c r="A129" s="148"/>
      <c r="B129" s="75"/>
      <c r="C129" s="75" t="s">
        <v>73</v>
      </c>
      <c r="D129" s="6" t="s">
        <v>180</v>
      </c>
      <c r="E129" s="10"/>
      <c r="F129" s="21"/>
      <c r="G129" s="99"/>
      <c r="H129" s="160"/>
    </row>
    <row r="130" spans="1:8" ht="12.75">
      <c r="A130" s="148"/>
      <c r="B130" s="75"/>
      <c r="C130" s="75"/>
      <c r="D130" s="6" t="s">
        <v>36</v>
      </c>
      <c r="E130" s="10"/>
      <c r="F130" s="21">
        <v>12000</v>
      </c>
      <c r="G130" s="99">
        <f t="shared" si="1"/>
        <v>12000</v>
      </c>
      <c r="H130" s="160">
        <v>0</v>
      </c>
    </row>
    <row r="131" spans="1:66" s="1" customFormat="1" ht="12.75">
      <c r="A131" s="145"/>
      <c r="B131" s="87">
        <v>75618</v>
      </c>
      <c r="C131" s="25"/>
      <c r="D131" s="7" t="s">
        <v>58</v>
      </c>
      <c r="E131" s="8">
        <f>SUM(E134:E136)</f>
        <v>30000</v>
      </c>
      <c r="F131" s="20"/>
      <c r="G131" s="20"/>
      <c r="H131" s="166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</row>
    <row r="132" spans="1:66" s="1" customFormat="1" ht="12.75">
      <c r="A132" s="145"/>
      <c r="B132" s="25"/>
      <c r="C132" s="25"/>
      <c r="D132" s="116" t="s">
        <v>181</v>
      </c>
      <c r="E132" s="8"/>
      <c r="F132" s="20"/>
      <c r="G132" s="20"/>
      <c r="H132" s="166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</row>
    <row r="133" spans="1:66" s="1" customFormat="1" ht="12.75">
      <c r="A133" s="145"/>
      <c r="B133" s="25"/>
      <c r="C133" s="25"/>
      <c r="D133" s="116" t="s">
        <v>182</v>
      </c>
      <c r="E133" s="8"/>
      <c r="F133" s="20">
        <f>SUM(F134:F143)</f>
        <v>636766</v>
      </c>
      <c r="G133" s="20">
        <f>SUM(G134:G143)</f>
        <v>636766</v>
      </c>
      <c r="H133" s="20">
        <f>SUM(H134:H143)</f>
        <v>0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</row>
    <row r="134" spans="1:8" ht="12.75">
      <c r="A134" s="148"/>
      <c r="B134" s="75"/>
      <c r="C134" s="75" t="s">
        <v>90</v>
      </c>
      <c r="D134" s="6" t="s">
        <v>47</v>
      </c>
      <c r="E134" s="10">
        <v>30000</v>
      </c>
      <c r="F134" s="21">
        <v>35000</v>
      </c>
      <c r="G134" s="99">
        <f>F134</f>
        <v>35000</v>
      </c>
      <c r="H134" s="160">
        <v>0</v>
      </c>
    </row>
    <row r="135" spans="1:8" ht="12.75">
      <c r="A135" s="148"/>
      <c r="B135" s="75"/>
      <c r="C135" s="75" t="s">
        <v>91</v>
      </c>
      <c r="D135" s="6" t="s">
        <v>139</v>
      </c>
      <c r="E135" s="10"/>
      <c r="F135" s="21"/>
      <c r="G135" s="99"/>
      <c r="H135" s="160"/>
    </row>
    <row r="136" spans="1:8" ht="12.75">
      <c r="A136" s="148"/>
      <c r="B136" s="75"/>
      <c r="C136" s="75"/>
      <c r="D136" s="6" t="s">
        <v>140</v>
      </c>
      <c r="E136" s="10"/>
      <c r="F136" s="109">
        <v>420000</v>
      </c>
      <c r="G136" s="99">
        <f>F136</f>
        <v>420000</v>
      </c>
      <c r="H136" s="160">
        <v>0</v>
      </c>
    </row>
    <row r="137" spans="1:8" ht="12.75">
      <c r="A137" s="148"/>
      <c r="B137" s="75"/>
      <c r="C137" s="75" t="s">
        <v>101</v>
      </c>
      <c r="D137" s="70" t="s">
        <v>102</v>
      </c>
      <c r="E137" s="10"/>
      <c r="F137" s="21"/>
      <c r="G137" s="99"/>
      <c r="H137" s="160"/>
    </row>
    <row r="138" spans="1:8" ht="12.75">
      <c r="A138" s="148"/>
      <c r="B138" s="75"/>
      <c r="C138" s="75"/>
      <c r="D138" s="6" t="s">
        <v>183</v>
      </c>
      <c r="E138" s="10"/>
      <c r="F138" s="21"/>
      <c r="G138" s="99"/>
      <c r="H138" s="160"/>
    </row>
    <row r="139" spans="1:8" ht="12.75">
      <c r="A139" s="148"/>
      <c r="B139" s="75"/>
      <c r="C139" s="75"/>
      <c r="D139" s="6" t="s">
        <v>184</v>
      </c>
      <c r="E139" s="10"/>
      <c r="F139" s="21"/>
      <c r="G139" s="99"/>
      <c r="H139" s="160"/>
    </row>
    <row r="140" spans="1:8" ht="12.75">
      <c r="A140" s="148"/>
      <c r="B140" s="75"/>
      <c r="C140" s="75"/>
      <c r="D140" s="74" t="s">
        <v>215</v>
      </c>
      <c r="E140" s="10"/>
      <c r="F140" s="21"/>
      <c r="G140" s="99"/>
      <c r="H140" s="160"/>
    </row>
    <row r="141" spans="1:8" ht="12.75">
      <c r="A141" s="148"/>
      <c r="B141" s="75"/>
      <c r="C141" s="75"/>
      <c r="D141" s="78" t="s">
        <v>216</v>
      </c>
      <c r="E141" s="10"/>
      <c r="F141" s="109">
        <f>2766+178000</f>
        <v>180766</v>
      </c>
      <c r="G141" s="99">
        <f>F141</f>
        <v>180766</v>
      </c>
      <c r="H141" s="160">
        <v>0</v>
      </c>
    </row>
    <row r="142" spans="1:8" ht="12.75">
      <c r="A142" s="198"/>
      <c r="B142" s="102"/>
      <c r="C142" s="102" t="s">
        <v>104</v>
      </c>
      <c r="D142" s="101" t="s">
        <v>141</v>
      </c>
      <c r="E142" s="10"/>
      <c r="F142" s="21"/>
      <c r="G142" s="99"/>
      <c r="H142" s="160"/>
    </row>
    <row r="143" spans="1:8" ht="12.75">
      <c r="A143" s="198"/>
      <c r="B143" s="102"/>
      <c r="C143" s="102"/>
      <c r="D143" s="101" t="s">
        <v>129</v>
      </c>
      <c r="E143" s="10"/>
      <c r="F143" s="21">
        <v>1000</v>
      </c>
      <c r="G143" s="99">
        <f>F143</f>
        <v>1000</v>
      </c>
      <c r="H143" s="160">
        <v>0</v>
      </c>
    </row>
    <row r="144" spans="1:66" s="12" customFormat="1" ht="12.75">
      <c r="A144" s="149"/>
      <c r="B144" s="87">
        <v>75621</v>
      </c>
      <c r="C144" s="87"/>
      <c r="D144" s="122" t="s">
        <v>208</v>
      </c>
      <c r="E144" s="8"/>
      <c r="F144" s="20"/>
      <c r="G144" s="165"/>
      <c r="H144" s="16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</row>
    <row r="145" spans="1:66" s="12" customFormat="1" ht="12.75">
      <c r="A145" s="199"/>
      <c r="B145" s="77"/>
      <c r="C145" s="77"/>
      <c r="D145" s="7" t="s">
        <v>53</v>
      </c>
      <c r="E145" s="8">
        <f>SUM(E146:E147)</f>
        <v>1232001</v>
      </c>
      <c r="F145" s="26">
        <f>SUM(F146:F147)</f>
        <v>3556615</v>
      </c>
      <c r="G145" s="26">
        <f>SUM(G146:G147)</f>
        <v>3556615</v>
      </c>
      <c r="H145" s="20">
        <f>SUM(H146:H147)</f>
        <v>0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</row>
    <row r="146" spans="1:66" s="14" customFormat="1" ht="12.75">
      <c r="A146" s="148"/>
      <c r="B146" s="75"/>
      <c r="C146" s="75" t="s">
        <v>92</v>
      </c>
      <c r="D146" s="6" t="s">
        <v>50</v>
      </c>
      <c r="E146" s="10">
        <f>1208799+19202</f>
        <v>1228001</v>
      </c>
      <c r="F146" s="21">
        <v>3406615</v>
      </c>
      <c r="G146" s="109">
        <f>F146</f>
        <v>3406615</v>
      </c>
      <c r="H146" s="109">
        <v>0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:66" s="14" customFormat="1" ht="12.75">
      <c r="A147" s="148"/>
      <c r="B147" s="75"/>
      <c r="C147" s="75" t="s">
        <v>93</v>
      </c>
      <c r="D147" s="6" t="s">
        <v>51</v>
      </c>
      <c r="E147" s="10">
        <v>4000</v>
      </c>
      <c r="F147" s="21">
        <v>150000</v>
      </c>
      <c r="G147" s="109">
        <f>F147</f>
        <v>150000</v>
      </c>
      <c r="H147" s="109">
        <v>0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</row>
    <row r="148" spans="1:66" s="2" customFormat="1" ht="15">
      <c r="A148" s="147">
        <v>758</v>
      </c>
      <c r="B148" s="86"/>
      <c r="C148" s="86"/>
      <c r="D148" s="5" t="s">
        <v>67</v>
      </c>
      <c r="E148" s="40" t="e">
        <f>E155+#REF!+#REF!+#REF!</f>
        <v>#REF!</v>
      </c>
      <c r="F148" s="19">
        <f>+F150+F153+F156</f>
        <v>3051576</v>
      </c>
      <c r="G148" s="19">
        <f>+G150+G153+G156</f>
        <v>3051576</v>
      </c>
      <c r="H148" s="19">
        <f>+H150+H153+H156</f>
        <v>0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</row>
    <row r="149" spans="1:66" s="1" customFormat="1" ht="12.75">
      <c r="A149" s="149"/>
      <c r="B149" s="87">
        <v>75801</v>
      </c>
      <c r="C149" s="87"/>
      <c r="D149" s="7" t="s">
        <v>30</v>
      </c>
      <c r="E149" s="8"/>
      <c r="F149" s="20"/>
      <c r="G149" s="20"/>
      <c r="H149" s="20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</row>
    <row r="150" spans="1:66" s="1" customFormat="1" ht="12.75">
      <c r="A150" s="149"/>
      <c r="B150" s="87"/>
      <c r="C150" s="87"/>
      <c r="D150" s="7" t="s">
        <v>185</v>
      </c>
      <c r="E150" s="8">
        <f>E151</f>
        <v>2133508</v>
      </c>
      <c r="F150" s="20">
        <f>F151</f>
        <v>2260434</v>
      </c>
      <c r="G150" s="20">
        <f>G151</f>
        <v>2260434</v>
      </c>
      <c r="H150" s="20">
        <f>H151</f>
        <v>0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</row>
    <row r="151" spans="1:66" s="4" customFormat="1" ht="12.75">
      <c r="A151" s="148"/>
      <c r="B151" s="75"/>
      <c r="C151" s="75">
        <v>2920</v>
      </c>
      <c r="D151" s="6" t="s">
        <v>15</v>
      </c>
      <c r="E151" s="10">
        <f>2156952-23444</f>
        <v>2133508</v>
      </c>
      <c r="F151" s="21">
        <v>2260434</v>
      </c>
      <c r="G151" s="21">
        <f>F151</f>
        <v>2260434</v>
      </c>
      <c r="H151" s="21">
        <v>0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4" customFormat="1" ht="12.75">
      <c r="A152" s="199"/>
      <c r="B152" s="87">
        <v>75807</v>
      </c>
      <c r="C152" s="77"/>
      <c r="D152" s="7" t="s">
        <v>110</v>
      </c>
      <c r="E152" s="10"/>
      <c r="F152" s="21"/>
      <c r="G152" s="21"/>
      <c r="H152" s="21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4" customFormat="1" ht="12.75">
      <c r="A153" s="199"/>
      <c r="B153" s="77"/>
      <c r="C153" s="77"/>
      <c r="D153" s="7" t="s">
        <v>111</v>
      </c>
      <c r="E153" s="10"/>
      <c r="F153" s="19">
        <f>F154</f>
        <v>721042</v>
      </c>
      <c r="G153" s="19">
        <f>G154</f>
        <v>721042</v>
      </c>
      <c r="H153" s="19">
        <f>H154</f>
        <v>0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4" customFormat="1" ht="12.75">
      <c r="A154" s="148"/>
      <c r="B154" s="75"/>
      <c r="C154" s="75">
        <v>2920</v>
      </c>
      <c r="D154" s="6" t="s">
        <v>15</v>
      </c>
      <c r="E154" s="10"/>
      <c r="F154" s="21">
        <v>721042</v>
      </c>
      <c r="G154" s="21">
        <f>F154</f>
        <v>721042</v>
      </c>
      <c r="H154" s="21">
        <v>0</v>
      </c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2" customFormat="1" ht="12.75">
      <c r="A155" s="149"/>
      <c r="B155" s="87">
        <v>75831</v>
      </c>
      <c r="C155" s="87"/>
      <c r="D155" s="116" t="s">
        <v>186</v>
      </c>
      <c r="E155" s="8"/>
      <c r="F155" s="20"/>
      <c r="G155" s="165"/>
      <c r="H155" s="165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</row>
    <row r="156" spans="1:66" s="12" customFormat="1" ht="12.75">
      <c r="A156" s="149"/>
      <c r="B156" s="87"/>
      <c r="C156" s="87"/>
      <c r="D156" s="116" t="s">
        <v>111</v>
      </c>
      <c r="E156" s="8"/>
      <c r="F156" s="20">
        <f>F158</f>
        <v>70100</v>
      </c>
      <c r="G156" s="20">
        <f>G158</f>
        <v>70100</v>
      </c>
      <c r="H156" s="20">
        <f>H158</f>
        <v>0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</row>
    <row r="157" spans="1:66" s="14" customFormat="1" ht="12.75">
      <c r="A157" s="148"/>
      <c r="B157" s="75"/>
      <c r="C157" s="75">
        <v>2920</v>
      </c>
      <c r="D157" s="6" t="s">
        <v>15</v>
      </c>
      <c r="E157" s="10"/>
      <c r="F157" s="21"/>
      <c r="G157" s="109"/>
      <c r="H157" s="109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</row>
    <row r="158" spans="1:66" s="14" customFormat="1" ht="12.75">
      <c r="A158" s="148"/>
      <c r="B158" s="75"/>
      <c r="C158" s="75"/>
      <c r="D158" s="74" t="s">
        <v>99</v>
      </c>
      <c r="E158" s="10"/>
      <c r="F158" s="21">
        <v>70100</v>
      </c>
      <c r="G158" s="109">
        <f>F158</f>
        <v>70100</v>
      </c>
      <c r="H158" s="109">
        <v>0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</row>
    <row r="159" spans="1:66" s="2" customFormat="1" ht="15">
      <c r="A159" s="147">
        <v>801</v>
      </c>
      <c r="B159" s="86"/>
      <c r="C159" s="86"/>
      <c r="D159" s="51" t="s">
        <v>6</v>
      </c>
      <c r="E159" s="40" t="e">
        <f>E160+#REF!+#REF!+#REF!</f>
        <v>#REF!</v>
      </c>
      <c r="F159" s="19">
        <f>+F160+F171+F175+F192+F194</f>
        <v>983675</v>
      </c>
      <c r="G159" s="19">
        <f>+G160+G171+G175+G192+G194</f>
        <v>633675</v>
      </c>
      <c r="H159" s="19">
        <f>+H160+H171+H175+H192+H194</f>
        <v>350000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</row>
    <row r="160" spans="1:66" s="1" customFormat="1" ht="12.75">
      <c r="A160" s="145"/>
      <c r="B160" s="87">
        <v>80101</v>
      </c>
      <c r="C160" s="25"/>
      <c r="D160" s="7" t="s">
        <v>7</v>
      </c>
      <c r="E160" s="8" t="e">
        <f>E161+E165+E168+E169+#REF!+E170</f>
        <v>#REF!</v>
      </c>
      <c r="F160" s="20">
        <f>SUM(F161:F170)</f>
        <v>31400</v>
      </c>
      <c r="G160" s="20">
        <f>SUM(G161:G170)</f>
        <v>31400</v>
      </c>
      <c r="H160" s="20">
        <f>SUM(H161:H170)</f>
        <v>0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</row>
    <row r="161" spans="1:66" s="14" customFormat="1" ht="12.75">
      <c r="A161" s="148"/>
      <c r="B161" s="75"/>
      <c r="C161" s="75" t="s">
        <v>68</v>
      </c>
      <c r="D161" s="6" t="s">
        <v>100</v>
      </c>
      <c r="E161" s="10">
        <v>100</v>
      </c>
      <c r="F161" s="21">
        <v>100</v>
      </c>
      <c r="G161" s="109">
        <f>F161</f>
        <v>100</v>
      </c>
      <c r="H161" s="109">
        <v>0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</row>
    <row r="162" spans="1:8" ht="12.75">
      <c r="A162" s="148"/>
      <c r="B162" s="75"/>
      <c r="C162" s="75" t="s">
        <v>75</v>
      </c>
      <c r="D162" s="6" t="s">
        <v>170</v>
      </c>
      <c r="E162" s="10"/>
      <c r="F162" s="21"/>
      <c r="G162" s="99"/>
      <c r="H162" s="99"/>
    </row>
    <row r="163" spans="1:8" ht="12.75">
      <c r="A163" s="148"/>
      <c r="B163" s="75"/>
      <c r="C163" s="75"/>
      <c r="D163" s="6" t="s">
        <v>171</v>
      </c>
      <c r="E163" s="10"/>
      <c r="F163" s="21"/>
      <c r="G163" s="99"/>
      <c r="H163" s="99"/>
    </row>
    <row r="164" spans="1:8" ht="12.75">
      <c r="A164" s="148"/>
      <c r="B164" s="75"/>
      <c r="C164" s="75"/>
      <c r="D164" s="6" t="s">
        <v>172</v>
      </c>
      <c r="E164" s="10"/>
      <c r="F164" s="21"/>
      <c r="G164" s="160"/>
      <c r="H164" s="99"/>
    </row>
    <row r="165" spans="1:8" ht="12.75">
      <c r="A165" s="148"/>
      <c r="B165" s="75"/>
      <c r="C165" s="75"/>
      <c r="D165" s="6" t="s">
        <v>173</v>
      </c>
      <c r="E165" s="10" t="e">
        <f>SUM(#REF!)</f>
        <v>#REF!</v>
      </c>
      <c r="F165" s="21"/>
      <c r="G165" s="160"/>
      <c r="H165" s="99"/>
    </row>
    <row r="166" spans="1:8" ht="12.75">
      <c r="A166" s="148"/>
      <c r="B166" s="75"/>
      <c r="C166" s="75"/>
      <c r="D166" s="6" t="s">
        <v>174</v>
      </c>
      <c r="E166" s="10"/>
      <c r="F166" s="21"/>
      <c r="G166" s="160"/>
      <c r="H166" s="99"/>
    </row>
    <row r="167" spans="1:8" ht="12.75">
      <c r="A167" s="148"/>
      <c r="B167" s="75"/>
      <c r="C167" s="75"/>
      <c r="D167" s="6" t="s">
        <v>175</v>
      </c>
      <c r="E167" s="10"/>
      <c r="F167" s="21">
        <v>24300</v>
      </c>
      <c r="G167" s="160">
        <f>F167</f>
        <v>24300</v>
      </c>
      <c r="H167" s="99">
        <v>0</v>
      </c>
    </row>
    <row r="168" spans="1:8" ht="12.75">
      <c r="A168" s="148"/>
      <c r="B168" s="75"/>
      <c r="C168" s="75" t="s">
        <v>78</v>
      </c>
      <c r="D168" s="6" t="s">
        <v>123</v>
      </c>
      <c r="E168" s="10" t="e">
        <f>SUM(#REF!)</f>
        <v>#REF!</v>
      </c>
      <c r="F168" s="21">
        <v>5400</v>
      </c>
      <c r="G168" s="160">
        <f>F168</f>
        <v>5400</v>
      </c>
      <c r="H168" s="99">
        <v>0</v>
      </c>
    </row>
    <row r="169" spans="1:8" ht="12.75">
      <c r="A169" s="148"/>
      <c r="B169" s="75"/>
      <c r="C169" s="75" t="s">
        <v>79</v>
      </c>
      <c r="D169" s="6" t="s">
        <v>43</v>
      </c>
      <c r="E169" s="10">
        <v>1000</v>
      </c>
      <c r="F169" s="21">
        <v>1000</v>
      </c>
      <c r="G169" s="160">
        <f>F169</f>
        <v>1000</v>
      </c>
      <c r="H169" s="99">
        <v>0</v>
      </c>
    </row>
    <row r="170" spans="1:8" ht="12.75">
      <c r="A170" s="148"/>
      <c r="B170" s="75"/>
      <c r="C170" s="75" t="s">
        <v>71</v>
      </c>
      <c r="D170" s="6" t="s">
        <v>34</v>
      </c>
      <c r="E170" s="10">
        <v>0</v>
      </c>
      <c r="F170" s="21">
        <v>600</v>
      </c>
      <c r="G170" s="160">
        <f>F170</f>
        <v>600</v>
      </c>
      <c r="H170" s="99">
        <v>0</v>
      </c>
    </row>
    <row r="171" spans="1:8" ht="12.75">
      <c r="A171" s="149"/>
      <c r="B171" s="87">
        <v>80104</v>
      </c>
      <c r="C171" s="87"/>
      <c r="D171" s="7" t="s">
        <v>59</v>
      </c>
      <c r="E171" s="10"/>
      <c r="F171" s="20">
        <f>SUM(F172:F174)</f>
        <v>333775</v>
      </c>
      <c r="G171" s="20">
        <f>SUM(G172:G174)</f>
        <v>333775</v>
      </c>
      <c r="H171" s="20">
        <f>SUM(H172:H174)</f>
        <v>0</v>
      </c>
    </row>
    <row r="172" spans="1:8" ht="12.75">
      <c r="A172" s="148"/>
      <c r="B172" s="75"/>
      <c r="C172" s="75" t="s">
        <v>68</v>
      </c>
      <c r="D172" s="78" t="s">
        <v>124</v>
      </c>
      <c r="E172" s="10"/>
      <c r="F172" s="21">
        <v>181000</v>
      </c>
      <c r="G172" s="160">
        <f>F172</f>
        <v>181000</v>
      </c>
      <c r="H172" s="99">
        <v>0</v>
      </c>
    </row>
    <row r="173" spans="1:8" ht="12.75">
      <c r="A173" s="148"/>
      <c r="B173" s="75"/>
      <c r="C173" s="75" t="s">
        <v>78</v>
      </c>
      <c r="D173" s="6" t="s">
        <v>125</v>
      </c>
      <c r="E173" s="10"/>
      <c r="F173" s="21">
        <v>152075</v>
      </c>
      <c r="G173" s="160">
        <f>F173</f>
        <v>152075</v>
      </c>
      <c r="H173" s="99">
        <v>0</v>
      </c>
    </row>
    <row r="174" spans="1:8" ht="12.75">
      <c r="A174" s="148"/>
      <c r="B174" s="75"/>
      <c r="C174" s="75" t="s">
        <v>79</v>
      </c>
      <c r="D174" s="6" t="s">
        <v>43</v>
      </c>
      <c r="E174" s="10"/>
      <c r="F174" s="21">
        <v>700</v>
      </c>
      <c r="G174" s="160">
        <f>F174</f>
        <v>700</v>
      </c>
      <c r="H174" s="99">
        <v>0</v>
      </c>
    </row>
    <row r="175" spans="1:8" ht="12.75">
      <c r="A175" s="6"/>
      <c r="B175" s="149">
        <v>80110</v>
      </c>
      <c r="C175" s="87"/>
      <c r="D175" s="7" t="s">
        <v>8</v>
      </c>
      <c r="E175" s="42">
        <f>SUM(E180:E207)</f>
        <v>109306</v>
      </c>
      <c r="F175" s="20">
        <f>+F176+F182+F183+F190+F191</f>
        <v>13100</v>
      </c>
      <c r="G175" s="20">
        <f>+G176+G182+G183+G190+G191</f>
        <v>13100</v>
      </c>
      <c r="H175" s="20">
        <f>+H176+H182+H183+H190+H191</f>
        <v>0</v>
      </c>
    </row>
    <row r="176" spans="1:8" ht="12.75">
      <c r="A176" s="148"/>
      <c r="B176" s="75"/>
      <c r="C176" s="75" t="s">
        <v>68</v>
      </c>
      <c r="D176" s="6" t="s">
        <v>37</v>
      </c>
      <c r="E176" s="62"/>
      <c r="F176" s="21">
        <v>100</v>
      </c>
      <c r="G176" s="160">
        <f>F176</f>
        <v>100</v>
      </c>
      <c r="H176" s="99">
        <v>0</v>
      </c>
    </row>
    <row r="177" spans="1:8" ht="12.75">
      <c r="A177" s="148"/>
      <c r="B177" s="164"/>
      <c r="C177" s="148" t="s">
        <v>75</v>
      </c>
      <c r="D177" s="6" t="s">
        <v>170</v>
      </c>
      <c r="E177" s="62"/>
      <c r="F177" s="21"/>
      <c r="G177" s="160"/>
      <c r="H177" s="99"/>
    </row>
    <row r="178" spans="1:8" ht="12.75">
      <c r="A178" s="148"/>
      <c r="B178" s="164"/>
      <c r="C178" s="148"/>
      <c r="D178" s="6" t="s">
        <v>171</v>
      </c>
      <c r="E178" s="62"/>
      <c r="F178" s="21"/>
      <c r="G178" s="160"/>
      <c r="H178" s="99"/>
    </row>
    <row r="179" spans="1:8" ht="12.75">
      <c r="A179" s="148"/>
      <c r="B179" s="164"/>
      <c r="C179" s="148"/>
      <c r="D179" s="6" t="s">
        <v>172</v>
      </c>
      <c r="E179" s="55"/>
      <c r="F179" s="21"/>
      <c r="G179" s="160"/>
      <c r="H179" s="99"/>
    </row>
    <row r="180" spans="1:8" ht="12.75">
      <c r="A180" s="148"/>
      <c r="B180" s="164"/>
      <c r="C180" s="148"/>
      <c r="D180" s="6" t="s">
        <v>173</v>
      </c>
      <c r="E180" s="55">
        <v>9400</v>
      </c>
      <c r="F180" s="21"/>
      <c r="G180" s="160"/>
      <c r="H180" s="99"/>
    </row>
    <row r="181" spans="1:8" ht="12.75">
      <c r="A181" s="148"/>
      <c r="B181" s="164"/>
      <c r="C181" s="148"/>
      <c r="D181" s="6" t="s">
        <v>174</v>
      </c>
      <c r="E181" s="55"/>
      <c r="F181" s="21"/>
      <c r="H181" s="99"/>
    </row>
    <row r="182" spans="1:8" ht="12.75">
      <c r="A182" s="148"/>
      <c r="B182" s="164"/>
      <c r="C182" s="148"/>
      <c r="D182" s="6" t="s">
        <v>175</v>
      </c>
      <c r="E182" s="55"/>
      <c r="F182" s="61">
        <v>10400</v>
      </c>
      <c r="G182" s="132">
        <f>F182</f>
        <v>10400</v>
      </c>
      <c r="H182" s="99">
        <v>0</v>
      </c>
    </row>
    <row r="183" spans="1:8" ht="12.75">
      <c r="A183" s="195"/>
      <c r="B183" s="195"/>
      <c r="C183" s="183" t="s">
        <v>78</v>
      </c>
      <c r="D183" s="46" t="s">
        <v>5</v>
      </c>
      <c r="E183" s="184">
        <v>99900</v>
      </c>
      <c r="F183" s="185">
        <v>500</v>
      </c>
      <c r="G183" s="140">
        <f>F183</f>
        <v>500</v>
      </c>
      <c r="H183" s="98">
        <v>0</v>
      </c>
    </row>
    <row r="184" spans="1:5" ht="12.75">
      <c r="A184" s="60"/>
      <c r="B184" s="60"/>
      <c r="C184" s="60"/>
      <c r="D184" s="38"/>
      <c r="E184" s="55"/>
    </row>
    <row r="185" spans="1:8" ht="12.75">
      <c r="A185" s="142"/>
      <c r="B185" s="142"/>
      <c r="C185" s="142"/>
      <c r="D185" s="143"/>
      <c r="E185" s="139"/>
      <c r="F185" s="41"/>
      <c r="G185" s="144"/>
      <c r="H185" s="144"/>
    </row>
    <row r="186" spans="1:8" ht="12.75">
      <c r="A186" s="6"/>
      <c r="B186" s="52"/>
      <c r="C186" s="52"/>
      <c r="D186" s="6"/>
      <c r="E186" s="139" t="s">
        <v>61</v>
      </c>
      <c r="G186" s="140" t="s">
        <v>169</v>
      </c>
      <c r="H186" s="141"/>
    </row>
    <row r="187" spans="1:8" ht="12.75">
      <c r="A187" s="6" t="s">
        <v>107</v>
      </c>
      <c r="B187" s="85" t="s">
        <v>163</v>
      </c>
      <c r="C187" s="192" t="s">
        <v>164</v>
      </c>
      <c r="D187" s="45" t="s">
        <v>114</v>
      </c>
      <c r="E187" s="55" t="s">
        <v>62</v>
      </c>
      <c r="F187" s="187" t="s">
        <v>118</v>
      </c>
      <c r="G187" s="189" t="s">
        <v>165</v>
      </c>
      <c r="H187" s="190" t="s">
        <v>167</v>
      </c>
    </row>
    <row r="188" spans="1:8" ht="12.75">
      <c r="A188" s="46"/>
      <c r="B188" s="81"/>
      <c r="C188" s="81"/>
      <c r="D188" s="46"/>
      <c r="E188" s="56"/>
      <c r="F188" s="188" t="s">
        <v>128</v>
      </c>
      <c r="G188" s="189" t="s">
        <v>166</v>
      </c>
      <c r="H188" s="191" t="s">
        <v>168</v>
      </c>
    </row>
    <row r="189" spans="1:8" ht="12.75">
      <c r="A189" s="193">
        <v>1</v>
      </c>
      <c r="B189" s="57">
        <v>2</v>
      </c>
      <c r="C189" s="57">
        <v>3</v>
      </c>
      <c r="D189" s="57">
        <v>4</v>
      </c>
      <c r="E189" s="57">
        <v>6</v>
      </c>
      <c r="F189" s="73">
        <v>5</v>
      </c>
      <c r="G189" s="133">
        <v>6</v>
      </c>
      <c r="H189" s="134">
        <v>7</v>
      </c>
    </row>
    <row r="190" spans="1:8" ht="12.75">
      <c r="A190" s="148"/>
      <c r="B190" s="75"/>
      <c r="C190" s="75" t="s">
        <v>79</v>
      </c>
      <c r="D190" s="6" t="s">
        <v>43</v>
      </c>
      <c r="E190" s="10"/>
      <c r="F190" s="64">
        <v>1500</v>
      </c>
      <c r="G190" s="138">
        <f>F190</f>
        <v>1500</v>
      </c>
      <c r="H190" s="138">
        <v>0</v>
      </c>
    </row>
    <row r="191" spans="1:8" ht="12.75">
      <c r="A191" s="148"/>
      <c r="B191" s="75"/>
      <c r="C191" s="75" t="s">
        <v>71</v>
      </c>
      <c r="D191" s="6" t="s">
        <v>34</v>
      </c>
      <c r="E191" s="10"/>
      <c r="F191" s="21">
        <v>600</v>
      </c>
      <c r="G191" s="99">
        <f>F191</f>
        <v>600</v>
      </c>
      <c r="H191" s="99">
        <v>0</v>
      </c>
    </row>
    <row r="192" spans="1:8" ht="12.75">
      <c r="A192" s="199"/>
      <c r="B192" s="87">
        <v>80148</v>
      </c>
      <c r="C192" s="77"/>
      <c r="D192" s="7" t="s">
        <v>112</v>
      </c>
      <c r="E192" s="10"/>
      <c r="F192" s="20">
        <f>F193</f>
        <v>255400</v>
      </c>
      <c r="G192" s="20">
        <f>G193</f>
        <v>255400</v>
      </c>
      <c r="H192" s="20">
        <f>H193</f>
        <v>0</v>
      </c>
    </row>
    <row r="193" spans="1:8" ht="12.75">
      <c r="A193" s="148"/>
      <c r="B193" s="75"/>
      <c r="C193" s="75" t="s">
        <v>78</v>
      </c>
      <c r="D193" s="6" t="s">
        <v>5</v>
      </c>
      <c r="E193" s="10"/>
      <c r="F193" s="21">
        <v>255400</v>
      </c>
      <c r="G193" s="99">
        <f>F193</f>
        <v>255400</v>
      </c>
      <c r="H193" s="99">
        <v>0</v>
      </c>
    </row>
    <row r="194" spans="1:66" s="12" customFormat="1" ht="12.75">
      <c r="A194" s="149"/>
      <c r="B194" s="87">
        <v>80195</v>
      </c>
      <c r="C194" s="87"/>
      <c r="D194" s="7" t="s">
        <v>3</v>
      </c>
      <c r="E194" s="8"/>
      <c r="F194" s="20">
        <f>F200</f>
        <v>350000</v>
      </c>
      <c r="G194" s="20">
        <f>G200</f>
        <v>0</v>
      </c>
      <c r="H194" s="20">
        <f>H200</f>
        <v>350000</v>
      </c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</row>
    <row r="195" spans="1:8" ht="12.75">
      <c r="A195" s="148"/>
      <c r="B195" s="75"/>
      <c r="C195" s="75">
        <v>6290</v>
      </c>
      <c r="D195" s="6" t="s">
        <v>119</v>
      </c>
      <c r="E195" s="10"/>
      <c r="F195" s="21"/>
      <c r="G195" s="99"/>
      <c r="H195" s="99"/>
    </row>
    <row r="196" spans="1:8" ht="12.75">
      <c r="A196" s="148"/>
      <c r="B196" s="75"/>
      <c r="C196" s="75"/>
      <c r="D196" s="6" t="s">
        <v>120</v>
      </c>
      <c r="E196" s="10"/>
      <c r="F196" s="21"/>
      <c r="G196" s="99"/>
      <c r="H196" s="99"/>
    </row>
    <row r="197" spans="1:8" ht="12.75">
      <c r="A197" s="148"/>
      <c r="B197" s="75"/>
      <c r="C197" s="75"/>
      <c r="D197" s="6" t="s">
        <v>121</v>
      </c>
      <c r="E197" s="10"/>
      <c r="F197" s="21"/>
      <c r="G197" s="99"/>
      <c r="H197" s="99"/>
    </row>
    <row r="198" spans="1:8" ht="12.75">
      <c r="A198" s="148"/>
      <c r="B198" s="75"/>
      <c r="C198" s="75"/>
      <c r="D198" s="6" t="s">
        <v>122</v>
      </c>
      <c r="E198" s="10"/>
      <c r="F198" s="21"/>
      <c r="G198" s="99"/>
      <c r="H198" s="99"/>
    </row>
    <row r="199" spans="1:8" ht="12.75">
      <c r="A199" s="148"/>
      <c r="B199" s="75"/>
      <c r="C199" s="75"/>
      <c r="D199" s="6" t="s">
        <v>126</v>
      </c>
      <c r="E199" s="10"/>
      <c r="F199" s="21"/>
      <c r="G199" s="99"/>
      <c r="H199" s="99"/>
    </row>
    <row r="200" spans="1:8" ht="12.75">
      <c r="A200" s="148"/>
      <c r="B200" s="75"/>
      <c r="C200" s="75"/>
      <c r="D200" s="6" t="s">
        <v>127</v>
      </c>
      <c r="E200" s="10"/>
      <c r="F200" s="21">
        <v>350000</v>
      </c>
      <c r="G200" s="99">
        <v>0</v>
      </c>
      <c r="H200" s="99">
        <f>F200</f>
        <v>350000</v>
      </c>
    </row>
    <row r="201" spans="1:66" s="11" customFormat="1" ht="15">
      <c r="A201" s="147">
        <v>852</v>
      </c>
      <c r="B201" s="86"/>
      <c r="C201" s="86"/>
      <c r="D201" s="5" t="s">
        <v>69</v>
      </c>
      <c r="E201" s="40"/>
      <c r="F201" s="19">
        <f>+F205+F219+F229+F233+F237+F244</f>
        <v>1676520</v>
      </c>
      <c r="G201" s="19">
        <f>+G205+G219+G229+G233+G237+G244</f>
        <v>1676520</v>
      </c>
      <c r="H201" s="19">
        <f>+H205+H219+H229+H233+H237+H244</f>
        <v>0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</row>
    <row r="202" spans="1:66" s="12" customFormat="1" ht="12.75">
      <c r="A202" s="149"/>
      <c r="B202" s="87">
        <v>85212</v>
      </c>
      <c r="C202" s="87"/>
      <c r="D202" s="7" t="s">
        <v>144</v>
      </c>
      <c r="E202" s="8"/>
      <c r="F202" s="20"/>
      <c r="G202" s="165"/>
      <c r="H202" s="165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</row>
    <row r="203" spans="1:66" s="12" customFormat="1" ht="12.75">
      <c r="A203" s="149"/>
      <c r="B203" s="87"/>
      <c r="C203" s="87"/>
      <c r="D203" s="122" t="s">
        <v>142</v>
      </c>
      <c r="E203" s="8"/>
      <c r="F203" s="20"/>
      <c r="G203" s="165"/>
      <c r="H203" s="165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</row>
    <row r="204" spans="1:66" s="12" customFormat="1" ht="12.75">
      <c r="A204" s="200"/>
      <c r="B204" s="89"/>
      <c r="C204" s="89"/>
      <c r="D204" s="7" t="s">
        <v>143</v>
      </c>
      <c r="E204" s="8"/>
      <c r="F204" s="20"/>
      <c r="G204" s="165"/>
      <c r="H204" s="165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</row>
    <row r="205" spans="1:66" s="12" customFormat="1" ht="12.75">
      <c r="A205" s="200"/>
      <c r="B205" s="89"/>
      <c r="C205" s="89"/>
      <c r="D205" s="7" t="s">
        <v>95</v>
      </c>
      <c r="E205" s="8"/>
      <c r="F205" s="20">
        <f>+F209+F213</f>
        <v>1167000</v>
      </c>
      <c r="G205" s="20">
        <f>+G209+G213</f>
        <v>1167000</v>
      </c>
      <c r="H205" s="20">
        <f>+H209+H213</f>
        <v>0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</row>
    <row r="206" spans="1:66" s="12" customFormat="1" ht="12.75">
      <c r="A206" s="148"/>
      <c r="B206" s="75"/>
      <c r="C206" s="75">
        <v>2010</v>
      </c>
      <c r="D206" s="6" t="s">
        <v>132</v>
      </c>
      <c r="E206" s="8"/>
      <c r="F206" s="20"/>
      <c r="G206" s="165"/>
      <c r="H206" s="165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</row>
    <row r="207" spans="1:66" s="12" customFormat="1" ht="12.75">
      <c r="A207" s="148"/>
      <c r="B207" s="75"/>
      <c r="C207" s="75"/>
      <c r="D207" s="6" t="s">
        <v>187</v>
      </c>
      <c r="E207" s="8"/>
      <c r="F207" s="20"/>
      <c r="G207" s="165"/>
      <c r="H207" s="165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</row>
    <row r="208" spans="1:66" s="12" customFormat="1" ht="12.75">
      <c r="A208" s="148"/>
      <c r="B208" s="75"/>
      <c r="C208" s="75"/>
      <c r="D208" s="6" t="s">
        <v>188</v>
      </c>
      <c r="E208" s="8"/>
      <c r="F208" s="20"/>
      <c r="G208" s="165"/>
      <c r="H208" s="165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</row>
    <row r="209" spans="1:66" s="12" customFormat="1" ht="12.75">
      <c r="A209" s="148"/>
      <c r="B209" s="75"/>
      <c r="C209" s="75"/>
      <c r="D209" s="6" t="s">
        <v>189</v>
      </c>
      <c r="E209" s="8"/>
      <c r="F209" s="109">
        <v>1163000</v>
      </c>
      <c r="G209" s="109">
        <f>F209</f>
        <v>1163000</v>
      </c>
      <c r="H209" s="109">
        <v>0</v>
      </c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</row>
    <row r="210" spans="1:66" s="12" customFormat="1" ht="12.75">
      <c r="A210" s="148"/>
      <c r="B210" s="75"/>
      <c r="C210" s="75">
        <v>2360</v>
      </c>
      <c r="D210" s="6" t="s">
        <v>190</v>
      </c>
      <c r="E210" s="8"/>
      <c r="F210" s="21"/>
      <c r="G210" s="109"/>
      <c r="H210" s="109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</row>
    <row r="211" spans="1:66" s="12" customFormat="1" ht="12.75">
      <c r="A211" s="148"/>
      <c r="B211" s="75"/>
      <c r="C211" s="75"/>
      <c r="D211" s="6" t="s">
        <v>191</v>
      </c>
      <c r="E211" s="8"/>
      <c r="F211" s="21"/>
      <c r="G211" s="109"/>
      <c r="H211" s="109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</row>
    <row r="212" spans="1:66" s="12" customFormat="1" ht="12.75">
      <c r="A212" s="148"/>
      <c r="B212" s="75"/>
      <c r="C212" s="75"/>
      <c r="D212" s="52" t="s">
        <v>179</v>
      </c>
      <c r="E212" s="8"/>
      <c r="F212" s="21"/>
      <c r="G212" s="109"/>
      <c r="H212" s="109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</row>
    <row r="213" spans="1:66" s="12" customFormat="1" ht="12.75">
      <c r="A213" s="148"/>
      <c r="B213" s="75"/>
      <c r="C213" s="75"/>
      <c r="D213" s="52" t="s">
        <v>192</v>
      </c>
      <c r="E213" s="8"/>
      <c r="F213" s="21">
        <v>4000</v>
      </c>
      <c r="G213" s="109">
        <f>F213</f>
        <v>4000</v>
      </c>
      <c r="H213" s="109">
        <v>0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</row>
    <row r="214" spans="1:66" s="12" customFormat="1" ht="12.75">
      <c r="A214" s="149"/>
      <c r="B214" s="87">
        <v>85213</v>
      </c>
      <c r="C214" s="87"/>
      <c r="D214" s="76" t="s">
        <v>63</v>
      </c>
      <c r="E214" s="8"/>
      <c r="F214" s="20"/>
      <c r="G214" s="165"/>
      <c r="H214" s="165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</row>
    <row r="215" spans="1:66" s="12" customFormat="1" ht="12.75">
      <c r="A215" s="199"/>
      <c r="B215" s="77"/>
      <c r="C215" s="77"/>
      <c r="D215" s="9" t="s">
        <v>64</v>
      </c>
      <c r="E215" s="8"/>
      <c r="F215" s="20"/>
      <c r="G215" s="165"/>
      <c r="H215" s="165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</row>
    <row r="216" spans="1:66" s="12" customFormat="1" ht="12.75">
      <c r="A216" s="199"/>
      <c r="B216" s="77"/>
      <c r="C216" s="77"/>
      <c r="D216" s="7" t="s">
        <v>145</v>
      </c>
      <c r="E216" s="8"/>
      <c r="F216" s="20"/>
      <c r="G216" s="165"/>
      <c r="H216" s="165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</row>
    <row r="217" spans="1:66" s="12" customFormat="1" ht="12.75">
      <c r="A217" s="199"/>
      <c r="B217" s="77"/>
      <c r="C217" s="77"/>
      <c r="D217" s="7" t="s">
        <v>146</v>
      </c>
      <c r="E217" s="8"/>
      <c r="F217" s="20"/>
      <c r="G217" s="165"/>
      <c r="H217" s="165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</row>
    <row r="218" spans="1:66" s="12" customFormat="1" ht="12.75">
      <c r="A218" s="199"/>
      <c r="B218" s="77"/>
      <c r="C218" s="77"/>
      <c r="D218" s="7" t="s">
        <v>147</v>
      </c>
      <c r="E218" s="8"/>
      <c r="F218" s="20"/>
      <c r="G218" s="165"/>
      <c r="H218" s="165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</row>
    <row r="219" spans="1:66" s="12" customFormat="1" ht="12.75">
      <c r="A219" s="199"/>
      <c r="B219" s="77"/>
      <c r="C219" s="77"/>
      <c r="D219" s="7" t="s">
        <v>148</v>
      </c>
      <c r="E219" s="8"/>
      <c r="F219" s="20">
        <f>+F223+F226</f>
        <v>16000</v>
      </c>
      <c r="G219" s="20">
        <f>+G223+G226</f>
        <v>16000</v>
      </c>
      <c r="H219" s="20">
        <f>+H223+H226</f>
        <v>0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</row>
    <row r="220" spans="1:8" ht="12.75">
      <c r="A220" s="148"/>
      <c r="B220" s="75"/>
      <c r="C220" s="75">
        <v>2010</v>
      </c>
      <c r="D220" s="6" t="s">
        <v>48</v>
      </c>
      <c r="E220" s="10"/>
      <c r="F220" s="21"/>
      <c r="G220" s="99"/>
      <c r="H220" s="99"/>
    </row>
    <row r="221" spans="1:8" ht="12.75">
      <c r="A221" s="148"/>
      <c r="B221" s="75"/>
      <c r="C221" s="75"/>
      <c r="D221" s="6" t="s">
        <v>115</v>
      </c>
      <c r="E221" s="10"/>
      <c r="F221" s="21"/>
      <c r="G221" s="99"/>
      <c r="H221" s="99"/>
    </row>
    <row r="222" spans="1:8" ht="12.75">
      <c r="A222" s="148"/>
      <c r="B222" s="75"/>
      <c r="C222" s="75"/>
      <c r="D222" s="6" t="s">
        <v>179</v>
      </c>
      <c r="E222" s="10"/>
      <c r="F222" s="21"/>
      <c r="G222" s="99"/>
      <c r="H222" s="99"/>
    </row>
    <row r="223" spans="1:8" ht="12.75">
      <c r="A223" s="148"/>
      <c r="B223" s="75"/>
      <c r="C223" s="75"/>
      <c r="D223" s="6" t="s">
        <v>49</v>
      </c>
      <c r="E223" s="10"/>
      <c r="F223" s="21">
        <v>2000</v>
      </c>
      <c r="G223" s="99">
        <f>F223</f>
        <v>2000</v>
      </c>
      <c r="H223" s="99">
        <v>0</v>
      </c>
    </row>
    <row r="224" spans="1:8" ht="12.75">
      <c r="A224" s="148"/>
      <c r="B224" s="75"/>
      <c r="C224" s="75">
        <v>2030</v>
      </c>
      <c r="D224" s="6" t="s">
        <v>152</v>
      </c>
      <c r="E224" s="10"/>
      <c r="F224" s="61"/>
      <c r="G224" s="99"/>
      <c r="H224" s="99"/>
    </row>
    <row r="225" spans="1:8" ht="12.75">
      <c r="A225" s="148"/>
      <c r="B225" s="75"/>
      <c r="C225" s="75"/>
      <c r="D225" s="101" t="s">
        <v>193</v>
      </c>
      <c r="E225" s="10"/>
      <c r="F225" s="61"/>
      <c r="G225" s="99"/>
      <c r="H225" s="99"/>
    </row>
    <row r="226" spans="1:8" ht="12.75">
      <c r="A226" s="148"/>
      <c r="B226" s="75"/>
      <c r="C226" s="75"/>
      <c r="D226" s="101" t="s">
        <v>194</v>
      </c>
      <c r="E226" s="10"/>
      <c r="F226" s="115">
        <v>14000</v>
      </c>
      <c r="G226" s="99">
        <f>F226</f>
        <v>14000</v>
      </c>
      <c r="H226" s="99">
        <v>0</v>
      </c>
    </row>
    <row r="227" spans="1:8" ht="12.75">
      <c r="A227" s="149"/>
      <c r="B227" s="87">
        <v>85214</v>
      </c>
      <c r="C227" s="87"/>
      <c r="D227" s="7" t="s">
        <v>24</v>
      </c>
      <c r="E227" s="10"/>
      <c r="F227" s="61"/>
      <c r="G227" s="99"/>
      <c r="H227" s="99"/>
    </row>
    <row r="228" spans="1:8" ht="12.75">
      <c r="A228" s="148"/>
      <c r="B228" s="75"/>
      <c r="C228" s="75"/>
      <c r="D228" s="7" t="s">
        <v>149</v>
      </c>
      <c r="E228" s="10"/>
      <c r="F228" s="26"/>
      <c r="G228" s="99"/>
      <c r="H228" s="99"/>
    </row>
    <row r="229" spans="1:8" ht="12.75">
      <c r="A229" s="148"/>
      <c r="B229" s="75"/>
      <c r="C229" s="75"/>
      <c r="D229" s="7" t="s">
        <v>150</v>
      </c>
      <c r="E229" s="10"/>
      <c r="F229" s="26">
        <f>F232</f>
        <v>182000</v>
      </c>
      <c r="G229" s="20">
        <f>G232</f>
        <v>182000</v>
      </c>
      <c r="H229" s="20">
        <f>H232</f>
        <v>0</v>
      </c>
    </row>
    <row r="230" spans="1:8" ht="12.75">
      <c r="A230" s="148"/>
      <c r="B230" s="75"/>
      <c r="C230" s="75">
        <v>2030</v>
      </c>
      <c r="D230" s="6" t="s">
        <v>152</v>
      </c>
      <c r="E230" s="10"/>
      <c r="F230" s="61"/>
      <c r="G230" s="99"/>
      <c r="H230" s="99"/>
    </row>
    <row r="231" spans="1:8" ht="12.75">
      <c r="A231" s="148"/>
      <c r="B231" s="75"/>
      <c r="C231" s="75"/>
      <c r="D231" s="101" t="s">
        <v>193</v>
      </c>
      <c r="E231" s="10"/>
      <c r="F231" s="61"/>
      <c r="G231" s="99"/>
      <c r="H231" s="99"/>
    </row>
    <row r="232" spans="1:8" ht="12.75">
      <c r="A232" s="47"/>
      <c r="B232" s="169"/>
      <c r="C232" s="47"/>
      <c r="D232" s="101" t="s">
        <v>194</v>
      </c>
      <c r="E232" s="55"/>
      <c r="F232" s="114">
        <v>182000</v>
      </c>
      <c r="G232" s="99">
        <f>F232</f>
        <v>182000</v>
      </c>
      <c r="H232" s="99">
        <v>0</v>
      </c>
    </row>
    <row r="233" spans="1:66" s="12" customFormat="1" ht="12.75">
      <c r="A233" s="126"/>
      <c r="B233" s="182">
        <v>85216</v>
      </c>
      <c r="C233" s="126"/>
      <c r="D233" s="123" t="s">
        <v>151</v>
      </c>
      <c r="E233" s="124"/>
      <c r="F233" s="111">
        <f>F236</f>
        <v>145000</v>
      </c>
      <c r="G233" s="168">
        <f>G236</f>
        <v>145000</v>
      </c>
      <c r="H233" s="168">
        <f>H236</f>
        <v>0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</row>
    <row r="234" spans="1:8" ht="12.75">
      <c r="A234" s="148"/>
      <c r="B234" s="164"/>
      <c r="C234" s="148">
        <v>2030</v>
      </c>
      <c r="D234" s="6" t="s">
        <v>152</v>
      </c>
      <c r="E234" s="55"/>
      <c r="F234" s="61"/>
      <c r="G234" s="99"/>
      <c r="H234" s="99"/>
    </row>
    <row r="235" spans="1:8" ht="12.75">
      <c r="A235" s="148"/>
      <c r="B235" s="164"/>
      <c r="C235" s="148"/>
      <c r="D235" s="101" t="s">
        <v>193</v>
      </c>
      <c r="E235" s="55"/>
      <c r="F235" s="61"/>
      <c r="G235" s="99"/>
      <c r="H235" s="99"/>
    </row>
    <row r="236" spans="1:8" ht="12.75">
      <c r="A236" s="47"/>
      <c r="B236" s="169"/>
      <c r="C236" s="47"/>
      <c r="D236" s="101" t="s">
        <v>194</v>
      </c>
      <c r="E236" s="55"/>
      <c r="F236" s="115">
        <v>145000</v>
      </c>
      <c r="G236" s="99">
        <f>F236</f>
        <v>145000</v>
      </c>
      <c r="H236" s="99">
        <v>0</v>
      </c>
    </row>
    <row r="237" spans="1:8" ht="12.75">
      <c r="A237" s="145"/>
      <c r="B237" s="149">
        <v>85219</v>
      </c>
      <c r="C237" s="145"/>
      <c r="D237" s="7" t="s">
        <v>25</v>
      </c>
      <c r="E237" s="10"/>
      <c r="F237" s="26">
        <f>SUM(F238:F242)</f>
        <v>108520</v>
      </c>
      <c r="G237" s="20">
        <f>SUM(G238:G242)</f>
        <v>108520</v>
      </c>
      <c r="H237" s="20">
        <f>SUM(H238:H242)</f>
        <v>0</v>
      </c>
    </row>
    <row r="238" spans="1:8" ht="12.75">
      <c r="A238" s="148"/>
      <c r="B238" s="75"/>
      <c r="C238" s="75" t="s">
        <v>79</v>
      </c>
      <c r="D238" s="6" t="s">
        <v>43</v>
      </c>
      <c r="E238" s="10"/>
      <c r="F238" s="61">
        <v>400</v>
      </c>
      <c r="G238" s="132">
        <f>F238</f>
        <v>400</v>
      </c>
      <c r="H238" s="99">
        <v>0</v>
      </c>
    </row>
    <row r="239" spans="1:8" ht="12.75">
      <c r="A239" s="148"/>
      <c r="B239" s="75"/>
      <c r="C239" s="75" t="s">
        <v>71</v>
      </c>
      <c r="D239" s="6" t="s">
        <v>34</v>
      </c>
      <c r="E239" s="10"/>
      <c r="F239" s="61">
        <v>120</v>
      </c>
      <c r="G239" s="132">
        <f>F239</f>
        <v>120</v>
      </c>
      <c r="H239" s="99">
        <v>0</v>
      </c>
    </row>
    <row r="240" spans="1:8" ht="12.75">
      <c r="A240" s="148"/>
      <c r="B240" s="75"/>
      <c r="C240" s="75">
        <v>2030</v>
      </c>
      <c r="D240" s="6" t="s">
        <v>152</v>
      </c>
      <c r="E240" s="10"/>
      <c r="F240" s="61"/>
      <c r="G240" s="132"/>
      <c r="H240" s="99"/>
    </row>
    <row r="241" spans="1:8" ht="12.75">
      <c r="A241" s="148"/>
      <c r="B241" s="75"/>
      <c r="C241" s="75"/>
      <c r="D241" s="101" t="s">
        <v>193</v>
      </c>
      <c r="E241" s="10"/>
      <c r="F241" s="61"/>
      <c r="G241" s="132"/>
      <c r="H241" s="99"/>
    </row>
    <row r="242" spans="1:8" ht="12.75">
      <c r="A242" s="47"/>
      <c r="B242" s="90"/>
      <c r="C242" s="90"/>
      <c r="D242" s="101" t="s">
        <v>194</v>
      </c>
      <c r="E242" s="10"/>
      <c r="F242" s="115">
        <v>108000</v>
      </c>
      <c r="G242" s="132">
        <f>F242</f>
        <v>108000</v>
      </c>
      <c r="H242" s="99">
        <v>0</v>
      </c>
    </row>
    <row r="243" spans="1:8" ht="12.75">
      <c r="A243" s="145"/>
      <c r="B243" s="87">
        <v>85228</v>
      </c>
      <c r="C243" s="25"/>
      <c r="D243" s="7" t="s">
        <v>22</v>
      </c>
      <c r="E243" s="10"/>
      <c r="F243" s="61"/>
      <c r="G243" s="132"/>
      <c r="H243" s="99"/>
    </row>
    <row r="244" spans="1:8" ht="12.75">
      <c r="A244" s="145"/>
      <c r="B244" s="25"/>
      <c r="C244" s="25"/>
      <c r="D244" s="7" t="s">
        <v>23</v>
      </c>
      <c r="E244" s="10"/>
      <c r="F244" s="26">
        <f>+F245+F255</f>
        <v>58000</v>
      </c>
      <c r="G244" s="26">
        <f>+G245+G255</f>
        <v>58000</v>
      </c>
      <c r="H244" s="20">
        <f>+H245+H255</f>
        <v>0</v>
      </c>
    </row>
    <row r="245" spans="1:8" ht="12.75">
      <c r="A245" s="195"/>
      <c r="B245" s="183"/>
      <c r="C245" s="183" t="s">
        <v>78</v>
      </c>
      <c r="D245" s="46" t="s">
        <v>5</v>
      </c>
      <c r="E245" s="184"/>
      <c r="F245" s="185">
        <v>14000</v>
      </c>
      <c r="G245" s="140">
        <f>F245</f>
        <v>14000</v>
      </c>
      <c r="H245" s="98">
        <v>0</v>
      </c>
    </row>
    <row r="246" spans="1:8" s="18" customFormat="1" ht="12.75">
      <c r="A246" s="60"/>
      <c r="B246" s="60"/>
      <c r="C246" s="60"/>
      <c r="D246" s="38"/>
      <c r="E246" s="55"/>
      <c r="F246" s="23"/>
      <c r="G246" s="97"/>
      <c r="H246" s="97"/>
    </row>
    <row r="247" spans="1:8" s="18" customFormat="1" ht="12.75">
      <c r="A247" s="142"/>
      <c r="B247" s="142"/>
      <c r="C247" s="142"/>
      <c r="D247" s="143"/>
      <c r="E247" s="139"/>
      <c r="F247" s="41"/>
      <c r="G247" s="144"/>
      <c r="H247" s="144"/>
    </row>
    <row r="248" spans="1:8" s="18" customFormat="1" ht="12.75">
      <c r="A248" s="44"/>
      <c r="B248" s="52"/>
      <c r="C248" s="52"/>
      <c r="D248" s="6"/>
      <c r="E248" s="139" t="s">
        <v>61</v>
      </c>
      <c r="F248" s="23"/>
      <c r="G248" s="140" t="s">
        <v>169</v>
      </c>
      <c r="H248" s="141"/>
    </row>
    <row r="249" spans="1:8" s="18" customFormat="1" ht="12.75">
      <c r="A249" s="6" t="s">
        <v>107</v>
      </c>
      <c r="B249" s="85" t="s">
        <v>163</v>
      </c>
      <c r="C249" s="192" t="s">
        <v>164</v>
      </c>
      <c r="D249" s="45" t="s">
        <v>114</v>
      </c>
      <c r="E249" s="55" t="s">
        <v>62</v>
      </c>
      <c r="F249" s="187" t="s">
        <v>118</v>
      </c>
      <c r="G249" s="189" t="s">
        <v>165</v>
      </c>
      <c r="H249" s="190" t="s">
        <v>167</v>
      </c>
    </row>
    <row r="250" spans="1:8" s="18" customFormat="1" ht="12.75">
      <c r="A250" s="46"/>
      <c r="B250" s="81"/>
      <c r="C250" s="81"/>
      <c r="D250" s="46"/>
      <c r="E250" s="56"/>
      <c r="F250" s="188" t="s">
        <v>128</v>
      </c>
      <c r="G250" s="189" t="s">
        <v>166</v>
      </c>
      <c r="H250" s="191" t="s">
        <v>168</v>
      </c>
    </row>
    <row r="251" spans="1:8" s="18" customFormat="1" ht="12.75">
      <c r="A251" s="193">
        <v>1</v>
      </c>
      <c r="B251" s="57">
        <v>2</v>
      </c>
      <c r="C251" s="57">
        <v>3</v>
      </c>
      <c r="D251" s="57">
        <v>4</v>
      </c>
      <c r="E251" s="57">
        <v>6</v>
      </c>
      <c r="F251" s="73">
        <v>5</v>
      </c>
      <c r="G251" s="133">
        <v>6</v>
      </c>
      <c r="H251" s="134">
        <v>7</v>
      </c>
    </row>
    <row r="252" spans="1:8" ht="12.75">
      <c r="A252" s="148"/>
      <c r="B252" s="75"/>
      <c r="C252" s="75">
        <v>2010</v>
      </c>
      <c r="D252" s="6" t="s">
        <v>48</v>
      </c>
      <c r="E252" s="10"/>
      <c r="F252" s="61"/>
      <c r="G252" s="161"/>
      <c r="H252" s="138"/>
    </row>
    <row r="253" spans="1:8" ht="12.75">
      <c r="A253" s="148"/>
      <c r="B253" s="75"/>
      <c r="C253" s="75"/>
      <c r="D253" s="6" t="s">
        <v>115</v>
      </c>
      <c r="E253" s="10"/>
      <c r="F253" s="61"/>
      <c r="G253" s="132"/>
      <c r="H253" s="99"/>
    </row>
    <row r="254" spans="1:8" ht="12.75">
      <c r="A254" s="148"/>
      <c r="B254" s="75"/>
      <c r="C254" s="75"/>
      <c r="D254" s="6" t="s">
        <v>179</v>
      </c>
      <c r="E254" s="10"/>
      <c r="F254" s="61"/>
      <c r="G254" s="132"/>
      <c r="H254" s="99"/>
    </row>
    <row r="255" spans="1:8" ht="12.75">
      <c r="A255" s="148"/>
      <c r="B255" s="75"/>
      <c r="C255" s="75"/>
      <c r="D255" s="6" t="s">
        <v>49</v>
      </c>
      <c r="E255" s="10"/>
      <c r="F255" s="115">
        <v>44000</v>
      </c>
      <c r="G255" s="132">
        <f>F255</f>
        <v>44000</v>
      </c>
      <c r="H255" s="99">
        <v>0</v>
      </c>
    </row>
    <row r="256" spans="1:66" s="11" customFormat="1" ht="15">
      <c r="A256" s="147">
        <v>854</v>
      </c>
      <c r="B256" s="86"/>
      <c r="C256" s="86"/>
      <c r="D256" s="5" t="s">
        <v>19</v>
      </c>
      <c r="E256" s="40"/>
      <c r="F256" s="27"/>
      <c r="G256" s="170"/>
      <c r="H256" s="172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</row>
    <row r="257" spans="1:66" s="11" customFormat="1" ht="15">
      <c r="A257" s="5"/>
      <c r="B257" s="82"/>
      <c r="C257" s="82"/>
      <c r="D257" s="5" t="s">
        <v>20</v>
      </c>
      <c r="E257" s="40" t="e">
        <f>#REF!+E263+#REF!+#REF!</f>
        <v>#REF!</v>
      </c>
      <c r="F257" s="27">
        <f>+F259+F263</f>
        <v>113340</v>
      </c>
      <c r="G257" s="27">
        <f>+G259+G263</f>
        <v>113340</v>
      </c>
      <c r="H257" s="19">
        <f>+H259+H263</f>
        <v>0</v>
      </c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</row>
    <row r="258" spans="1:66" s="119" customFormat="1" ht="14.25">
      <c r="A258" s="201"/>
      <c r="B258" s="174">
        <v>85404</v>
      </c>
      <c r="C258" s="128"/>
      <c r="D258" s="116" t="s">
        <v>160</v>
      </c>
      <c r="E258" s="117"/>
      <c r="F258" s="112"/>
      <c r="G258" s="171"/>
      <c r="H258" s="173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</row>
    <row r="259" spans="1:66" s="119" customFormat="1" ht="14.25">
      <c r="A259" s="116"/>
      <c r="B259" s="116"/>
      <c r="C259" s="128"/>
      <c r="D259" s="116" t="s">
        <v>161</v>
      </c>
      <c r="E259" s="117"/>
      <c r="F259" s="112">
        <f>F260</f>
        <v>47340</v>
      </c>
      <c r="G259" s="112">
        <f>G260</f>
        <v>47340</v>
      </c>
      <c r="H259" s="165">
        <f>H260</f>
        <v>0</v>
      </c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</row>
    <row r="260" spans="1:66" s="121" customFormat="1" ht="14.25">
      <c r="A260" s="202"/>
      <c r="B260" s="175"/>
      <c r="C260" s="129" t="s">
        <v>78</v>
      </c>
      <c r="D260" s="83" t="s">
        <v>162</v>
      </c>
      <c r="E260" s="130"/>
      <c r="F260" s="115">
        <v>47340</v>
      </c>
      <c r="G260" s="115">
        <f>F260</f>
        <v>47340</v>
      </c>
      <c r="H260" s="109">
        <v>0</v>
      </c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</row>
    <row r="261" spans="1:66" s="1" customFormat="1" ht="12.75">
      <c r="A261" s="7"/>
      <c r="B261" s="149">
        <v>85412</v>
      </c>
      <c r="C261" s="87"/>
      <c r="D261" s="7" t="s">
        <v>21</v>
      </c>
      <c r="E261" s="8"/>
      <c r="F261" s="26"/>
      <c r="G261" s="26"/>
      <c r="H261" s="20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</row>
    <row r="262" spans="1:66" s="1" customFormat="1" ht="12.75">
      <c r="A262" s="149"/>
      <c r="B262" s="149"/>
      <c r="C262" s="87"/>
      <c r="D262" s="7" t="s">
        <v>66</v>
      </c>
      <c r="E262" s="8"/>
      <c r="F262" s="26"/>
      <c r="G262" s="26"/>
      <c r="H262" s="20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</row>
    <row r="263" spans="1:66" s="1" customFormat="1" ht="12.75">
      <c r="A263" s="149"/>
      <c r="B263" s="87"/>
      <c r="C263" s="87"/>
      <c r="D263" s="7" t="s">
        <v>70</v>
      </c>
      <c r="E263" s="8" t="e">
        <f>E270</f>
        <v>#REF!</v>
      </c>
      <c r="F263" s="26">
        <f>SUM(F269:F270)</f>
        <v>66000</v>
      </c>
      <c r="G263" s="26">
        <f>SUM(G269:G270)</f>
        <v>66000</v>
      </c>
      <c r="H263" s="20">
        <f>SUM(H269:H270)</f>
        <v>0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</row>
    <row r="264" spans="1:66" s="14" customFormat="1" ht="12.75">
      <c r="A264" s="148"/>
      <c r="B264" s="75"/>
      <c r="C264" s="75" t="s">
        <v>75</v>
      </c>
      <c r="D264" s="6" t="s">
        <v>170</v>
      </c>
      <c r="E264" s="10"/>
      <c r="F264" s="61"/>
      <c r="G264" s="115"/>
      <c r="H264" s="109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</row>
    <row r="265" spans="1:66" s="14" customFormat="1" ht="12.75">
      <c r="A265" s="146"/>
      <c r="B265" s="49"/>
      <c r="C265" s="49"/>
      <c r="D265" s="6" t="s">
        <v>171</v>
      </c>
      <c r="E265" s="10"/>
      <c r="F265" s="61"/>
      <c r="G265" s="115"/>
      <c r="H265" s="109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</row>
    <row r="266" spans="1:66" s="14" customFormat="1" ht="12.75">
      <c r="A266" s="146"/>
      <c r="B266" s="49"/>
      <c r="C266" s="49"/>
      <c r="D266" s="6" t="s">
        <v>172</v>
      </c>
      <c r="E266" s="10"/>
      <c r="F266" s="61"/>
      <c r="G266" s="115"/>
      <c r="H266" s="109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</row>
    <row r="267" spans="1:66" s="14" customFormat="1" ht="12.75">
      <c r="A267" s="146"/>
      <c r="B267" s="49"/>
      <c r="C267" s="49"/>
      <c r="D267" s="6" t="s">
        <v>173</v>
      </c>
      <c r="E267" s="10"/>
      <c r="F267" s="61"/>
      <c r="G267" s="115"/>
      <c r="H267" s="109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</row>
    <row r="268" spans="1:66" s="14" customFormat="1" ht="12.75">
      <c r="A268" s="146"/>
      <c r="B268" s="49"/>
      <c r="C268" s="49"/>
      <c r="D268" s="6" t="s">
        <v>174</v>
      </c>
      <c r="E268" s="10"/>
      <c r="F268" s="61"/>
      <c r="G268" s="115"/>
      <c r="H268" s="109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</row>
    <row r="269" spans="1:66" s="14" customFormat="1" ht="12.75">
      <c r="A269" s="146"/>
      <c r="B269" s="49"/>
      <c r="C269" s="49"/>
      <c r="D269" s="6" t="s">
        <v>175</v>
      </c>
      <c r="E269" s="10"/>
      <c r="F269" s="61">
        <v>55000</v>
      </c>
      <c r="G269" s="115">
        <f>F269</f>
        <v>55000</v>
      </c>
      <c r="H269" s="109">
        <v>0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</row>
    <row r="270" spans="1:8" ht="12.75">
      <c r="A270" s="148"/>
      <c r="B270" s="75"/>
      <c r="C270" s="75" t="s">
        <v>78</v>
      </c>
      <c r="D270" s="6" t="s">
        <v>5</v>
      </c>
      <c r="E270" s="10" t="e">
        <f>SUM(#REF!)</f>
        <v>#REF!</v>
      </c>
      <c r="F270" s="61">
        <v>11000</v>
      </c>
      <c r="G270" s="132">
        <f>F270</f>
        <v>11000</v>
      </c>
      <c r="H270" s="99">
        <v>0</v>
      </c>
    </row>
    <row r="271" spans="1:66" s="2" customFormat="1" ht="15">
      <c r="A271" s="147">
        <v>900</v>
      </c>
      <c r="B271" s="86"/>
      <c r="C271" s="86"/>
      <c r="D271" s="5" t="s">
        <v>0</v>
      </c>
      <c r="E271" s="40"/>
      <c r="F271" s="27"/>
      <c r="G271" s="162"/>
      <c r="H271" s="163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</row>
    <row r="272" spans="1:66" s="2" customFormat="1" ht="15">
      <c r="A272" s="147"/>
      <c r="B272" s="86"/>
      <c r="C272" s="86"/>
      <c r="D272" s="5" t="s">
        <v>17</v>
      </c>
      <c r="E272" s="40" t="e">
        <f>#REF!+#REF!+#REF!</f>
        <v>#REF!</v>
      </c>
      <c r="F272" s="27">
        <f>+F273+F277</f>
        <v>13696.8</v>
      </c>
      <c r="G272" s="27">
        <f>+G273+G277</f>
        <v>13696.8</v>
      </c>
      <c r="H272" s="19">
        <f>+H273+H277</f>
        <v>0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</row>
    <row r="273" spans="1:66" s="2" customFormat="1" ht="15">
      <c r="A273" s="200"/>
      <c r="B273" s="87">
        <v>90003</v>
      </c>
      <c r="C273" s="89"/>
      <c r="D273" s="7" t="s">
        <v>130</v>
      </c>
      <c r="E273" s="40"/>
      <c r="F273" s="27">
        <f>F275</f>
        <v>12196.8</v>
      </c>
      <c r="G273" s="27">
        <f>G275</f>
        <v>12196.8</v>
      </c>
      <c r="H273" s="19">
        <f>H275</f>
        <v>0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</row>
    <row r="274" spans="1:66" s="2" customFormat="1" ht="15">
      <c r="A274" s="203"/>
      <c r="B274" s="178"/>
      <c r="C274" s="103" t="s">
        <v>71</v>
      </c>
      <c r="D274" s="101" t="s">
        <v>34</v>
      </c>
      <c r="E274" s="104"/>
      <c r="F274" s="115"/>
      <c r="G274" s="162"/>
      <c r="H274" s="163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</row>
    <row r="275" spans="1:66" s="2" customFormat="1" ht="15">
      <c r="A275" s="147"/>
      <c r="B275" s="86"/>
      <c r="C275" s="86"/>
      <c r="D275" s="83" t="s">
        <v>131</v>
      </c>
      <c r="E275" s="40"/>
      <c r="F275" s="115">
        <v>12196.8</v>
      </c>
      <c r="G275" s="115">
        <f>F275</f>
        <v>12196.8</v>
      </c>
      <c r="H275" s="109">
        <v>0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</row>
    <row r="276" spans="1:66" s="22" customFormat="1" ht="12.75">
      <c r="A276" s="199"/>
      <c r="B276" s="87">
        <v>90020</v>
      </c>
      <c r="C276" s="77"/>
      <c r="D276" s="9" t="s">
        <v>108</v>
      </c>
      <c r="E276" s="8"/>
      <c r="F276" s="26"/>
      <c r="G276" s="176"/>
      <c r="H276" s="180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</row>
    <row r="277" spans="1:66" s="1" customFormat="1" ht="12.75">
      <c r="A277" s="199"/>
      <c r="B277" s="77"/>
      <c r="C277" s="77"/>
      <c r="D277" s="7" t="s">
        <v>109</v>
      </c>
      <c r="E277" s="8"/>
      <c r="F277" s="26">
        <f>F278</f>
        <v>1500</v>
      </c>
      <c r="G277" s="26">
        <f>G278</f>
        <v>1500</v>
      </c>
      <c r="H277" s="20">
        <f>H278</f>
        <v>0</v>
      </c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</row>
    <row r="278" spans="1:66" s="12" customFormat="1" ht="12.75">
      <c r="A278" s="148"/>
      <c r="B278" s="75"/>
      <c r="C278" s="75" t="s">
        <v>105</v>
      </c>
      <c r="D278" s="52" t="s">
        <v>106</v>
      </c>
      <c r="E278" s="10"/>
      <c r="F278" s="115">
        <v>1500</v>
      </c>
      <c r="G278" s="115">
        <f>F278</f>
        <v>1500</v>
      </c>
      <c r="H278" s="109">
        <v>0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</row>
    <row r="279" spans="1:66" s="12" customFormat="1" ht="12.75">
      <c r="A279" s="148"/>
      <c r="B279" s="60"/>
      <c r="C279" s="164"/>
      <c r="D279" s="6"/>
      <c r="E279" s="10"/>
      <c r="F279" s="61"/>
      <c r="G279" s="112"/>
      <c r="H279" s="165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</row>
    <row r="280" spans="1:66" s="12" customFormat="1" ht="12.75">
      <c r="A280" s="148"/>
      <c r="B280" s="60"/>
      <c r="C280" s="179"/>
      <c r="D280" s="46"/>
      <c r="E280" s="10"/>
      <c r="F280" s="80"/>
      <c r="G280" s="177"/>
      <c r="H280" s="181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</row>
    <row r="281" spans="1:66" s="4" customFormat="1" ht="12.75">
      <c r="A281" s="204"/>
      <c r="B281" s="131"/>
      <c r="C281" s="131"/>
      <c r="D281" s="29" t="s">
        <v>2</v>
      </c>
      <c r="E281" s="30" t="e">
        <f>#REF!+E272+E257+#REF!+E159+#REF!+E87+E82+E74+E54+#REF!+E28+#REF!+E11+#REF!</f>
        <v>#REF!</v>
      </c>
      <c r="F281" s="31">
        <f>+F11+F22+F28+F54+F74+F82+F90+F148+F159+F201+F257+F272</f>
        <v>50496633.449999996</v>
      </c>
      <c r="G281" s="31">
        <f>+G11+G22+G28+G54+G74+G82+G90+G148+G159+G201+G257+G272</f>
        <v>36016438.8</v>
      </c>
      <c r="H281" s="31">
        <f>+H11+H22+H28+H54+H74+H82+H90+H148+H159+H201+H257+H272</f>
        <v>14480194.65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</row>
    <row r="282" spans="1:5" ht="12.75">
      <c r="A282" s="38"/>
      <c r="B282" s="38"/>
      <c r="C282" s="38"/>
      <c r="D282" s="38"/>
      <c r="E282" s="55"/>
    </row>
    <row r="283" spans="1:5" ht="12.75">
      <c r="A283" s="38"/>
      <c r="B283" s="38"/>
      <c r="C283" s="38"/>
      <c r="D283" s="38"/>
      <c r="E283" s="55"/>
    </row>
    <row r="284" spans="1:5" ht="12.75">
      <c r="A284" s="38"/>
      <c r="B284" s="38"/>
      <c r="C284" s="38"/>
      <c r="D284" s="38"/>
      <c r="E284" s="55"/>
    </row>
    <row r="285" spans="1:5" ht="12.75">
      <c r="A285" s="38"/>
      <c r="B285" s="38"/>
      <c r="C285" s="38"/>
      <c r="D285" s="38"/>
      <c r="E285" s="55"/>
    </row>
    <row r="286" spans="1:5" ht="12.75">
      <c r="A286" s="38"/>
      <c r="B286" s="38"/>
      <c r="C286" s="38"/>
      <c r="D286" s="38"/>
      <c r="E286" s="55"/>
    </row>
    <row r="287" spans="1:5" ht="12.75">
      <c r="A287" s="38"/>
      <c r="B287" s="38"/>
      <c r="C287" s="38"/>
      <c r="D287" s="38"/>
      <c r="E287" s="55"/>
    </row>
    <row r="288" spans="1:5" ht="12.75">
      <c r="A288" s="38"/>
      <c r="B288" s="38"/>
      <c r="C288" s="38"/>
      <c r="D288" s="38"/>
      <c r="E288" s="55"/>
    </row>
    <row r="289" spans="1:5" ht="12.75">
      <c r="A289" s="38"/>
      <c r="B289" s="38"/>
      <c r="C289" s="38"/>
      <c r="D289" s="38"/>
      <c r="E289" s="55"/>
    </row>
    <row r="290" spans="1:5" ht="12.75">
      <c r="A290" s="38"/>
      <c r="B290" s="38"/>
      <c r="C290" s="38"/>
      <c r="D290" s="38"/>
      <c r="E290" s="55"/>
    </row>
    <row r="291" spans="1:5" ht="12.75">
      <c r="A291" s="38"/>
      <c r="B291" s="38"/>
      <c r="C291" s="38"/>
      <c r="D291" s="38"/>
      <c r="E291" s="55"/>
    </row>
    <row r="292" spans="1:5" ht="12.75">
      <c r="A292" s="38"/>
      <c r="B292" s="38"/>
      <c r="C292" s="38"/>
      <c r="D292" s="38"/>
      <c r="E292" s="55"/>
    </row>
    <row r="293" spans="1:5" ht="12.75">
      <c r="A293" s="38"/>
      <c r="B293" s="38"/>
      <c r="C293" s="38"/>
      <c r="D293" s="38"/>
      <c r="E293" s="55"/>
    </row>
    <row r="294" spans="1:5" ht="12.75">
      <c r="A294" s="38"/>
      <c r="B294" s="38"/>
      <c r="C294" s="38"/>
      <c r="D294" s="38"/>
      <c r="E294" s="55"/>
    </row>
    <row r="295" spans="1:5" ht="12.75">
      <c r="A295" s="38"/>
      <c r="B295" s="38"/>
      <c r="C295" s="38"/>
      <c r="D295" s="38"/>
      <c r="E295" s="55"/>
    </row>
    <row r="296" spans="1:5" ht="12.75">
      <c r="A296" s="38"/>
      <c r="B296" s="38"/>
      <c r="C296" s="38"/>
      <c r="D296" s="38"/>
      <c r="E296" s="55"/>
    </row>
    <row r="297" spans="1:5" ht="12.75">
      <c r="A297" s="38"/>
      <c r="B297" s="38"/>
      <c r="C297" s="38"/>
      <c r="D297" s="38"/>
      <c r="E297" s="55"/>
    </row>
    <row r="298" spans="1:5" ht="12.75">
      <c r="A298" s="38"/>
      <c r="B298" s="38"/>
      <c r="C298" s="38"/>
      <c r="D298" s="38"/>
      <c r="E298" s="55"/>
    </row>
    <row r="299" spans="1:5" ht="12.75">
      <c r="A299" s="38"/>
      <c r="B299" s="38"/>
      <c r="C299" s="38"/>
      <c r="D299" s="38"/>
      <c r="E299" s="55"/>
    </row>
    <row r="300" spans="1:5" ht="12.75">
      <c r="A300" s="38"/>
      <c r="B300" s="38"/>
      <c r="C300" s="38"/>
      <c r="D300" s="38"/>
      <c r="E300" s="55"/>
    </row>
    <row r="301" spans="1:5" ht="12.75">
      <c r="A301" s="38"/>
      <c r="B301" s="38"/>
      <c r="C301" s="38"/>
      <c r="D301" s="38"/>
      <c r="E301" s="55"/>
    </row>
    <row r="302" spans="1:5" ht="12.75">
      <c r="A302" s="38"/>
      <c r="B302" s="38"/>
      <c r="C302" s="38"/>
      <c r="D302" s="38"/>
      <c r="E302" s="55"/>
    </row>
    <row r="303" spans="1:5" ht="12.75">
      <c r="A303" s="38"/>
      <c r="B303" s="38"/>
      <c r="C303" s="38"/>
      <c r="D303" s="38"/>
      <c r="E303" s="55"/>
    </row>
    <row r="304" spans="1:5" ht="12.75">
      <c r="A304" s="38"/>
      <c r="B304" s="38"/>
      <c r="C304" s="38"/>
      <c r="D304" s="38"/>
      <c r="E304" s="55"/>
    </row>
    <row r="305" spans="1:5" ht="12.75">
      <c r="A305" s="38"/>
      <c r="B305" s="38"/>
      <c r="C305" s="38"/>
      <c r="D305" s="38"/>
      <c r="E305" s="55"/>
    </row>
    <row r="306" spans="1:5" ht="12.75">
      <c r="A306" s="38"/>
      <c r="B306" s="38"/>
      <c r="C306" s="38"/>
      <c r="D306" s="38"/>
      <c r="E306" s="55"/>
    </row>
    <row r="307" spans="1:5" ht="12.75">
      <c r="A307" s="38"/>
      <c r="B307" s="38"/>
      <c r="C307" s="38"/>
      <c r="D307" s="38"/>
      <c r="E307" s="55"/>
    </row>
    <row r="308" spans="1:5" ht="12.75">
      <c r="A308" s="38"/>
      <c r="B308" s="38"/>
      <c r="C308" s="38"/>
      <c r="D308" s="38"/>
      <c r="E308" s="55"/>
    </row>
    <row r="309" spans="1:5" ht="12.75">
      <c r="A309" s="38"/>
      <c r="B309" s="38"/>
      <c r="C309" s="38"/>
      <c r="D309" s="38"/>
      <c r="E309" s="55"/>
    </row>
    <row r="310" spans="1:5" ht="12.75">
      <c r="A310" s="38"/>
      <c r="B310" s="38"/>
      <c r="C310" s="38"/>
      <c r="D310" s="38"/>
      <c r="E310" s="55"/>
    </row>
    <row r="311" spans="1:5" ht="12.75">
      <c r="A311" s="38"/>
      <c r="B311" s="38"/>
      <c r="C311" s="38"/>
      <c r="D311" s="38"/>
      <c r="E311" s="55"/>
    </row>
    <row r="312" spans="1:5" ht="12.75">
      <c r="A312" s="38"/>
      <c r="B312" s="38"/>
      <c r="C312" s="38"/>
      <c r="D312" s="38"/>
      <c r="E312" s="55"/>
    </row>
    <row r="313" spans="1:5" ht="12.75">
      <c r="A313" s="38"/>
      <c r="B313" s="38"/>
      <c r="C313" s="38"/>
      <c r="D313" s="38"/>
      <c r="E313" s="55"/>
    </row>
    <row r="314" spans="1:5" ht="12.75">
      <c r="A314" s="38"/>
      <c r="B314" s="38"/>
      <c r="C314" s="38"/>
      <c r="D314" s="38"/>
      <c r="E314" s="55"/>
    </row>
    <row r="315" spans="1:5" ht="12.75">
      <c r="A315" s="38"/>
      <c r="B315" s="38"/>
      <c r="C315" s="38"/>
      <c r="D315" s="38"/>
      <c r="E315" s="55"/>
    </row>
    <row r="316" spans="1:5" ht="12.75">
      <c r="A316" s="38"/>
      <c r="B316" s="38"/>
      <c r="C316" s="38"/>
      <c r="D316" s="38"/>
      <c r="E316" s="55"/>
    </row>
    <row r="317" spans="1:5" ht="12.75">
      <c r="A317" s="38"/>
      <c r="B317" s="38"/>
      <c r="C317" s="38"/>
      <c r="D317" s="38"/>
      <c r="E317" s="55"/>
    </row>
    <row r="318" spans="1:5" ht="12.75">
      <c r="A318" s="38"/>
      <c r="B318" s="38"/>
      <c r="C318" s="38"/>
      <c r="D318" s="38"/>
      <c r="E318" s="55"/>
    </row>
    <row r="319" spans="1:5" ht="12.75">
      <c r="A319" s="38"/>
      <c r="B319" s="38"/>
      <c r="C319" s="38"/>
      <c r="D319" s="38"/>
      <c r="E319" s="55"/>
    </row>
    <row r="320" spans="1:5" ht="12.75">
      <c r="A320" s="38"/>
      <c r="B320" s="38"/>
      <c r="C320" s="38"/>
      <c r="D320" s="38"/>
      <c r="E320" s="55"/>
    </row>
    <row r="321" spans="1:5" ht="12.75">
      <c r="A321" s="38"/>
      <c r="B321" s="38"/>
      <c r="C321" s="38"/>
      <c r="D321" s="38"/>
      <c r="E321" s="55"/>
    </row>
    <row r="322" spans="1:5" ht="12.75">
      <c r="A322" s="38"/>
      <c r="B322" s="38"/>
      <c r="C322" s="38"/>
      <c r="D322" s="38"/>
      <c r="E322" s="55"/>
    </row>
    <row r="323" spans="1:5" ht="12.75">
      <c r="A323" s="38"/>
      <c r="B323" s="38"/>
      <c r="C323" s="38"/>
      <c r="D323" s="38"/>
      <c r="E323" s="55"/>
    </row>
    <row r="324" spans="1:5" ht="12.75">
      <c r="A324" s="38"/>
      <c r="B324" s="38"/>
      <c r="C324" s="38"/>
      <c r="D324" s="38"/>
      <c r="E324" s="55"/>
    </row>
    <row r="325" spans="1:5" ht="12.75">
      <c r="A325" s="38"/>
      <c r="B325" s="38"/>
      <c r="C325" s="38"/>
      <c r="D325" s="38"/>
      <c r="E325" s="55"/>
    </row>
    <row r="326" spans="1:5" ht="12.75">
      <c r="A326" s="38"/>
      <c r="B326" s="38"/>
      <c r="C326" s="38"/>
      <c r="D326" s="38"/>
      <c r="E326" s="55"/>
    </row>
    <row r="327" spans="1:5" ht="12.75">
      <c r="A327" s="38"/>
      <c r="B327" s="38"/>
      <c r="C327" s="38"/>
      <c r="D327" s="38"/>
      <c r="E327" s="55"/>
    </row>
    <row r="328" spans="1:5" ht="12.75">
      <c r="A328" s="38"/>
      <c r="B328" s="38"/>
      <c r="C328" s="38"/>
      <c r="D328" s="38"/>
      <c r="E328" s="55"/>
    </row>
    <row r="329" spans="1:5" ht="12.75">
      <c r="A329" s="38"/>
      <c r="B329" s="38"/>
      <c r="C329" s="38"/>
      <c r="D329" s="38"/>
      <c r="E329" s="55"/>
    </row>
    <row r="330" spans="1:5" ht="12.75">
      <c r="A330" s="38"/>
      <c r="B330" s="38"/>
      <c r="C330" s="38"/>
      <c r="D330" s="38"/>
      <c r="E330" s="55"/>
    </row>
    <row r="331" spans="1:5" ht="12.75">
      <c r="A331" s="38"/>
      <c r="B331" s="38"/>
      <c r="C331" s="38"/>
      <c r="D331" s="38"/>
      <c r="E331" s="55"/>
    </row>
    <row r="332" spans="1:5" ht="12.75">
      <c r="A332" s="38"/>
      <c r="B332" s="38"/>
      <c r="C332" s="38"/>
      <c r="D332" s="38"/>
      <c r="E332" s="55"/>
    </row>
    <row r="333" spans="1:5" ht="12.75">
      <c r="A333" s="38"/>
      <c r="B333" s="38"/>
      <c r="C333" s="38"/>
      <c r="D333" s="38"/>
      <c r="E333" s="55"/>
    </row>
    <row r="334" spans="1:5" ht="12.75">
      <c r="A334" s="38"/>
      <c r="B334" s="38"/>
      <c r="C334" s="38"/>
      <c r="D334" s="38"/>
      <c r="E334" s="55"/>
    </row>
    <row r="335" spans="1:5" ht="12.75">
      <c r="A335" s="38"/>
      <c r="B335" s="38"/>
      <c r="C335" s="38"/>
      <c r="D335" s="38"/>
      <c r="E335" s="55"/>
    </row>
    <row r="336" spans="1:5" ht="12.75">
      <c r="A336" s="38"/>
      <c r="B336" s="38"/>
      <c r="C336" s="38"/>
      <c r="D336" s="38"/>
      <c r="E336" s="55"/>
    </row>
    <row r="337" spans="1:5" ht="12.75">
      <c r="A337" s="38"/>
      <c r="B337" s="38"/>
      <c r="C337" s="38"/>
      <c r="D337" s="38"/>
      <c r="E337" s="55"/>
    </row>
    <row r="338" spans="1:5" ht="12.75">
      <c r="A338" s="38"/>
      <c r="B338" s="38"/>
      <c r="C338" s="38"/>
      <c r="D338" s="38"/>
      <c r="E338" s="55"/>
    </row>
    <row r="339" spans="1:5" ht="12.75">
      <c r="A339" s="38"/>
      <c r="B339" s="38"/>
      <c r="C339" s="38"/>
      <c r="D339" s="38"/>
      <c r="E339" s="55"/>
    </row>
    <row r="340" spans="1:5" ht="12.75">
      <c r="A340" s="38"/>
      <c r="B340" s="38"/>
      <c r="C340" s="38"/>
      <c r="D340" s="38"/>
      <c r="E340" s="55"/>
    </row>
    <row r="341" spans="1:5" ht="12.75">
      <c r="A341" s="38"/>
      <c r="B341" s="38"/>
      <c r="C341" s="38"/>
      <c r="D341" s="38"/>
      <c r="E341" s="55"/>
    </row>
    <row r="342" spans="1:5" ht="12.75">
      <c r="A342" s="38"/>
      <c r="B342" s="38"/>
      <c r="C342" s="38"/>
      <c r="D342" s="38"/>
      <c r="E342" s="55"/>
    </row>
    <row r="343" spans="1:5" ht="12.75">
      <c r="A343" s="38"/>
      <c r="B343" s="38"/>
      <c r="C343" s="38"/>
      <c r="D343" s="38"/>
      <c r="E343" s="55"/>
    </row>
    <row r="344" spans="1:5" ht="12.75">
      <c r="A344" s="38"/>
      <c r="B344" s="38"/>
      <c r="C344" s="38"/>
      <c r="D344" s="38"/>
      <c r="E344" s="55"/>
    </row>
    <row r="345" spans="1:5" ht="12.75">
      <c r="A345" s="38"/>
      <c r="B345" s="38"/>
      <c r="C345" s="38"/>
      <c r="D345" s="38"/>
      <c r="E345" s="55"/>
    </row>
    <row r="346" spans="1:5" ht="12.75">
      <c r="A346" s="38"/>
      <c r="B346" s="38"/>
      <c r="C346" s="38"/>
      <c r="D346" s="38"/>
      <c r="E346" s="55"/>
    </row>
    <row r="347" spans="1:5" ht="12.75">
      <c r="A347" s="38"/>
      <c r="B347" s="38"/>
      <c r="C347" s="38"/>
      <c r="D347" s="38"/>
      <c r="E347" s="55"/>
    </row>
    <row r="348" spans="1:5" ht="12.75">
      <c r="A348" s="38"/>
      <c r="B348" s="38"/>
      <c r="C348" s="38"/>
      <c r="D348" s="38"/>
      <c r="E348" s="55"/>
    </row>
    <row r="349" spans="1:5" ht="12.75">
      <c r="A349" s="38"/>
      <c r="B349" s="38"/>
      <c r="C349" s="38"/>
      <c r="D349" s="38"/>
      <c r="E349" s="55"/>
    </row>
    <row r="350" spans="1:5" ht="12.75">
      <c r="A350" s="38"/>
      <c r="B350" s="38"/>
      <c r="C350" s="38"/>
      <c r="D350" s="38"/>
      <c r="E350" s="55"/>
    </row>
    <row r="351" spans="1:5" ht="12.75">
      <c r="A351" s="38"/>
      <c r="B351" s="38"/>
      <c r="C351" s="38"/>
      <c r="D351" s="38"/>
      <c r="E351" s="55"/>
    </row>
    <row r="352" spans="1:5" ht="12.75">
      <c r="A352" s="38"/>
      <c r="B352" s="38"/>
      <c r="C352" s="38"/>
      <c r="D352" s="38"/>
      <c r="E352" s="55"/>
    </row>
    <row r="353" spans="1:5" ht="12.75">
      <c r="A353" s="38"/>
      <c r="B353" s="38"/>
      <c r="C353" s="38"/>
      <c r="D353" s="38"/>
      <c r="E353" s="55"/>
    </row>
    <row r="354" spans="1:5" ht="12.75">
      <c r="A354" s="38"/>
      <c r="B354" s="38"/>
      <c r="C354" s="38"/>
      <c r="D354" s="38"/>
      <c r="E354" s="55"/>
    </row>
    <row r="355" spans="1:5" ht="12.75">
      <c r="A355" s="38"/>
      <c r="B355" s="38"/>
      <c r="C355" s="38"/>
      <c r="D355" s="38"/>
      <c r="E355" s="55"/>
    </row>
    <row r="356" spans="1:5" ht="12.75">
      <c r="A356" s="38"/>
      <c r="B356" s="38"/>
      <c r="C356" s="38"/>
      <c r="D356" s="38"/>
      <c r="E356" s="55"/>
    </row>
    <row r="357" spans="1:5" ht="12.75">
      <c r="A357" s="38"/>
      <c r="B357" s="38"/>
      <c r="C357" s="38"/>
      <c r="D357" s="38"/>
      <c r="E357" s="55"/>
    </row>
    <row r="358" spans="1:5" ht="12.75">
      <c r="A358" s="38"/>
      <c r="B358" s="38"/>
      <c r="C358" s="38"/>
      <c r="D358" s="38"/>
      <c r="E358" s="55"/>
    </row>
    <row r="359" spans="1:5" ht="12.75">
      <c r="A359" s="38"/>
      <c r="B359" s="38"/>
      <c r="C359" s="38"/>
      <c r="D359" s="38"/>
      <c r="E359" s="55"/>
    </row>
    <row r="360" spans="1:5" ht="12.75">
      <c r="A360" s="38"/>
      <c r="B360" s="38"/>
      <c r="C360" s="38"/>
      <c r="D360" s="38"/>
      <c r="E360" s="55"/>
    </row>
    <row r="361" spans="1:5" ht="12.75">
      <c r="A361" s="38"/>
      <c r="B361" s="38"/>
      <c r="C361" s="38"/>
      <c r="D361" s="38"/>
      <c r="E361" s="55"/>
    </row>
    <row r="362" spans="1:5" ht="12.75">
      <c r="A362" s="38"/>
      <c r="B362" s="38"/>
      <c r="C362" s="38"/>
      <c r="D362" s="38"/>
      <c r="E362" s="55"/>
    </row>
    <row r="363" spans="1:5" ht="12.75">
      <c r="A363" s="38"/>
      <c r="B363" s="38"/>
      <c r="C363" s="38"/>
      <c r="D363" s="38"/>
      <c r="E363" s="55"/>
    </row>
    <row r="364" spans="1:5" ht="12.75">
      <c r="A364" s="38"/>
      <c r="B364" s="38"/>
      <c r="C364" s="38"/>
      <c r="D364" s="38"/>
      <c r="E364" s="55"/>
    </row>
    <row r="365" spans="1:5" ht="12.75">
      <c r="A365" s="38"/>
      <c r="B365" s="38"/>
      <c r="C365" s="38"/>
      <c r="D365" s="38"/>
      <c r="E365" s="55"/>
    </row>
    <row r="366" spans="1:5" ht="12.75">
      <c r="A366" s="38"/>
      <c r="B366" s="38"/>
      <c r="C366" s="38"/>
      <c r="D366" s="38"/>
      <c r="E366" s="55"/>
    </row>
    <row r="367" spans="1:5" ht="12.75">
      <c r="A367" s="38"/>
      <c r="B367" s="38"/>
      <c r="C367" s="38"/>
      <c r="D367" s="38"/>
      <c r="E367" s="55"/>
    </row>
    <row r="368" spans="1:5" ht="12.75">
      <c r="A368" s="38"/>
      <c r="B368" s="38"/>
      <c r="C368" s="38"/>
      <c r="D368" s="38"/>
      <c r="E368" s="55"/>
    </row>
    <row r="369" spans="1:5" ht="12.75">
      <c r="A369" s="38"/>
      <c r="B369" s="38"/>
      <c r="C369" s="38"/>
      <c r="D369" s="38"/>
      <c r="E369" s="55"/>
    </row>
    <row r="370" spans="1:5" ht="12.75">
      <c r="A370" s="38"/>
      <c r="B370" s="38"/>
      <c r="C370" s="38"/>
      <c r="D370" s="38"/>
      <c r="E370" s="55"/>
    </row>
    <row r="371" spans="1:5" ht="12.75">
      <c r="A371" s="38"/>
      <c r="B371" s="38"/>
      <c r="C371" s="38"/>
      <c r="D371" s="38"/>
      <c r="E371" s="55"/>
    </row>
    <row r="372" spans="1:5" ht="12.75">
      <c r="A372" s="38"/>
      <c r="B372" s="38"/>
      <c r="C372" s="38"/>
      <c r="D372" s="38"/>
      <c r="E372" s="55"/>
    </row>
    <row r="373" spans="1:5" ht="12.75">
      <c r="A373" s="38"/>
      <c r="B373" s="38"/>
      <c r="C373" s="38"/>
      <c r="D373" s="38"/>
      <c r="E373" s="55"/>
    </row>
    <row r="374" spans="1:5" ht="12.75">
      <c r="A374" s="38"/>
      <c r="B374" s="38"/>
      <c r="C374" s="38"/>
      <c r="D374" s="38"/>
      <c r="E374" s="55"/>
    </row>
    <row r="375" spans="1:5" ht="12.75">
      <c r="A375" s="38"/>
      <c r="B375" s="38"/>
      <c r="C375" s="38"/>
      <c r="D375" s="38"/>
      <c r="E375" s="55"/>
    </row>
    <row r="376" spans="1:5" ht="12.75">
      <c r="A376" s="38"/>
      <c r="B376" s="38"/>
      <c r="C376" s="38"/>
      <c r="D376" s="38"/>
      <c r="E376" s="55"/>
    </row>
    <row r="377" spans="1:5" ht="12.75">
      <c r="A377" s="38"/>
      <c r="B377" s="38"/>
      <c r="C377" s="38"/>
      <c r="D377" s="38"/>
      <c r="E377" s="55"/>
    </row>
    <row r="378" spans="1:5" ht="12.75">
      <c r="A378" s="38"/>
      <c r="B378" s="38"/>
      <c r="C378" s="38"/>
      <c r="D378" s="38"/>
      <c r="E378" s="55"/>
    </row>
    <row r="379" spans="1:5" ht="12.75">
      <c r="A379" s="38"/>
      <c r="B379" s="38"/>
      <c r="C379" s="38"/>
      <c r="D379" s="38"/>
      <c r="E379" s="55"/>
    </row>
    <row r="380" spans="1:5" ht="12.75">
      <c r="A380" s="38"/>
      <c r="B380" s="38"/>
      <c r="C380" s="38"/>
      <c r="D380" s="38"/>
      <c r="E380" s="55"/>
    </row>
    <row r="381" spans="1:5" ht="12.75">
      <c r="A381" s="38"/>
      <c r="B381" s="38"/>
      <c r="C381" s="38"/>
      <c r="D381" s="38"/>
      <c r="E381" s="55"/>
    </row>
    <row r="382" spans="1:5" ht="12.75">
      <c r="A382" s="38"/>
      <c r="B382" s="38"/>
      <c r="C382" s="38"/>
      <c r="D382" s="38"/>
      <c r="E382" s="55"/>
    </row>
    <row r="383" spans="1:5" ht="12.75">
      <c r="A383" s="38"/>
      <c r="B383" s="38"/>
      <c r="C383" s="38"/>
      <c r="D383" s="38"/>
      <c r="E383" s="55"/>
    </row>
    <row r="384" spans="1:5" ht="12.75">
      <c r="A384" s="38"/>
      <c r="B384" s="38"/>
      <c r="C384" s="38"/>
      <c r="D384" s="38"/>
      <c r="E384" s="55"/>
    </row>
    <row r="385" spans="1:5" ht="12.75">
      <c r="A385" s="38"/>
      <c r="B385" s="38"/>
      <c r="C385" s="38"/>
      <c r="D385" s="38"/>
      <c r="E385" s="55"/>
    </row>
    <row r="386" spans="1:5" ht="12.75">
      <c r="A386" s="38"/>
      <c r="B386" s="38"/>
      <c r="C386" s="38"/>
      <c r="D386" s="38"/>
      <c r="E386" s="55"/>
    </row>
    <row r="387" spans="1:5" ht="12.75">
      <c r="A387" s="38"/>
      <c r="B387" s="38"/>
      <c r="C387" s="38"/>
      <c r="D387" s="38"/>
      <c r="E387" s="55"/>
    </row>
    <row r="388" spans="1:5" ht="12.75">
      <c r="A388" s="38"/>
      <c r="B388" s="38"/>
      <c r="C388" s="38"/>
      <c r="D388" s="38"/>
      <c r="E388" s="55"/>
    </row>
    <row r="389" spans="1:5" ht="12.75">
      <c r="A389" s="38"/>
      <c r="B389" s="38"/>
      <c r="C389" s="38"/>
      <c r="D389" s="38"/>
      <c r="E389" s="55"/>
    </row>
    <row r="390" spans="1:5" ht="12.75">
      <c r="A390" s="38"/>
      <c r="B390" s="38"/>
      <c r="C390" s="38"/>
      <c r="D390" s="38"/>
      <c r="E390" s="55"/>
    </row>
    <row r="391" spans="1:5" ht="12.75">
      <c r="A391" s="38"/>
      <c r="B391" s="38"/>
      <c r="C391" s="38"/>
      <c r="D391" s="38"/>
      <c r="E391" s="55"/>
    </row>
    <row r="392" spans="1:5" ht="12.75">
      <c r="A392" s="38"/>
      <c r="B392" s="38"/>
      <c r="C392" s="38"/>
      <c r="D392" s="38"/>
      <c r="E392" s="55"/>
    </row>
    <row r="393" spans="1:5" ht="12.75">
      <c r="A393" s="38"/>
      <c r="B393" s="38"/>
      <c r="C393" s="38"/>
      <c r="D393" s="38"/>
      <c r="E393" s="55"/>
    </row>
    <row r="394" spans="1:5" ht="12.75">
      <c r="A394" s="38"/>
      <c r="B394" s="38"/>
      <c r="C394" s="38"/>
      <c r="D394" s="38"/>
      <c r="E394" s="55"/>
    </row>
    <row r="395" spans="1:5" ht="12.75">
      <c r="A395" s="38"/>
      <c r="B395" s="38"/>
      <c r="C395" s="38"/>
      <c r="D395" s="38"/>
      <c r="E395" s="55"/>
    </row>
    <row r="396" spans="1:5" ht="12.75">
      <c r="A396" s="38"/>
      <c r="B396" s="38"/>
      <c r="C396" s="38"/>
      <c r="D396" s="38"/>
      <c r="E396" s="55"/>
    </row>
    <row r="397" spans="1:5" ht="12.75">
      <c r="A397" s="38"/>
      <c r="B397" s="38"/>
      <c r="C397" s="38"/>
      <c r="D397" s="38"/>
      <c r="E397" s="55"/>
    </row>
    <row r="398" spans="1:5" ht="12.75">
      <c r="A398" s="38"/>
      <c r="B398" s="38"/>
      <c r="C398" s="38"/>
      <c r="D398" s="38"/>
      <c r="E398" s="55"/>
    </row>
    <row r="399" spans="1:5" ht="12.75">
      <c r="A399" s="38"/>
      <c r="B399" s="38"/>
      <c r="C399" s="38"/>
      <c r="D399" s="38"/>
      <c r="E399" s="55"/>
    </row>
    <row r="400" spans="1:5" ht="12.75">
      <c r="A400" s="38"/>
      <c r="B400" s="38"/>
      <c r="C400" s="38"/>
      <c r="D400" s="38"/>
      <c r="E400" s="55"/>
    </row>
    <row r="401" spans="1:5" ht="12.75">
      <c r="A401" s="38"/>
      <c r="B401" s="38"/>
      <c r="C401" s="38"/>
      <c r="D401" s="38"/>
      <c r="E401" s="55"/>
    </row>
    <row r="402" spans="1:5" ht="12.75">
      <c r="A402" s="38"/>
      <c r="B402" s="38"/>
      <c r="C402" s="38"/>
      <c r="D402" s="38"/>
      <c r="E402" s="55"/>
    </row>
    <row r="403" spans="1:5" ht="12.75">
      <c r="A403" s="38"/>
      <c r="B403" s="38"/>
      <c r="C403" s="38"/>
      <c r="D403" s="38"/>
      <c r="E403" s="55"/>
    </row>
    <row r="404" spans="1:5" ht="12.75">
      <c r="A404" s="38"/>
      <c r="B404" s="38"/>
      <c r="C404" s="38"/>
      <c r="D404" s="38"/>
      <c r="E404" s="55"/>
    </row>
    <row r="405" spans="1:5" ht="12.75">
      <c r="A405" s="38"/>
      <c r="B405" s="38"/>
      <c r="C405" s="38"/>
      <c r="D405" s="38"/>
      <c r="E405" s="55"/>
    </row>
    <row r="406" spans="1:5" ht="12.75">
      <c r="A406" s="38"/>
      <c r="B406" s="38"/>
      <c r="C406" s="38"/>
      <c r="D406" s="38"/>
      <c r="E406" s="55"/>
    </row>
    <row r="407" spans="1:5" ht="12.75">
      <c r="A407" s="38"/>
      <c r="B407" s="38"/>
      <c r="C407" s="38"/>
      <c r="D407" s="38"/>
      <c r="E407" s="55"/>
    </row>
    <row r="408" spans="1:5" ht="12.75">
      <c r="A408" s="38"/>
      <c r="B408" s="38"/>
      <c r="C408" s="38"/>
      <c r="D408" s="38"/>
      <c r="E408" s="55"/>
    </row>
    <row r="409" spans="1:5" ht="12.75">
      <c r="A409" s="38"/>
      <c r="B409" s="38"/>
      <c r="C409" s="38"/>
      <c r="D409" s="38"/>
      <c r="E409" s="55"/>
    </row>
    <row r="410" spans="1:5" ht="12.75">
      <c r="A410" s="38"/>
      <c r="B410" s="38"/>
      <c r="C410" s="38"/>
      <c r="D410" s="38"/>
      <c r="E410" s="55"/>
    </row>
    <row r="411" spans="1:5" ht="12.75">
      <c r="A411" s="38"/>
      <c r="B411" s="38"/>
      <c r="C411" s="38"/>
      <c r="D411" s="38"/>
      <c r="E411" s="55"/>
    </row>
    <row r="412" spans="1:5" ht="12.75">
      <c r="A412" s="38"/>
      <c r="B412" s="38"/>
      <c r="C412" s="38"/>
      <c r="D412" s="38"/>
      <c r="E412" s="55"/>
    </row>
    <row r="413" spans="1:5" ht="12.75">
      <c r="A413" s="38"/>
      <c r="B413" s="38"/>
      <c r="C413" s="38"/>
      <c r="D413" s="38"/>
      <c r="E413" s="55"/>
    </row>
    <row r="414" spans="1:5" ht="12.75">
      <c r="A414" s="38"/>
      <c r="B414" s="38"/>
      <c r="C414" s="38"/>
      <c r="D414" s="38"/>
      <c r="E414" s="55"/>
    </row>
    <row r="415" spans="1:5" ht="12.75">
      <c r="A415" s="38"/>
      <c r="B415" s="38"/>
      <c r="C415" s="38"/>
      <c r="D415" s="38"/>
      <c r="E415" s="55"/>
    </row>
    <row r="416" spans="1:5" ht="12.75">
      <c r="A416" s="38"/>
      <c r="B416" s="38"/>
      <c r="C416" s="38"/>
      <c r="D416" s="38"/>
      <c r="E416" s="55"/>
    </row>
    <row r="417" spans="1:5" ht="12.75">
      <c r="A417" s="38"/>
      <c r="B417" s="38"/>
      <c r="C417" s="38"/>
      <c r="D417" s="38"/>
      <c r="E417" s="55"/>
    </row>
    <row r="418" spans="1:5" ht="12.75">
      <c r="A418" s="38"/>
      <c r="B418" s="38"/>
      <c r="C418" s="38"/>
      <c r="D418" s="38"/>
      <c r="E418" s="55"/>
    </row>
    <row r="419" spans="1:5" ht="12.75">
      <c r="A419" s="38"/>
      <c r="B419" s="38"/>
      <c r="C419" s="38"/>
      <c r="D419" s="38"/>
      <c r="E419" s="55"/>
    </row>
    <row r="420" spans="1:5" ht="12.75">
      <c r="A420" s="38"/>
      <c r="B420" s="38"/>
      <c r="C420" s="38"/>
      <c r="D420" s="38"/>
      <c r="E420" s="55"/>
    </row>
    <row r="421" spans="1:5" ht="12.75">
      <c r="A421" s="38"/>
      <c r="B421" s="38"/>
      <c r="C421" s="38"/>
      <c r="D421" s="38"/>
      <c r="E421" s="55"/>
    </row>
    <row r="422" spans="1:5" ht="12.75">
      <c r="A422" s="38"/>
      <c r="B422" s="38"/>
      <c r="C422" s="38"/>
      <c r="D422" s="38"/>
      <c r="E422" s="55"/>
    </row>
    <row r="423" spans="1:5" ht="12.75">
      <c r="A423" s="38"/>
      <c r="B423" s="38"/>
      <c r="C423" s="38"/>
      <c r="D423" s="38"/>
      <c r="E423" s="55"/>
    </row>
    <row r="424" spans="1:5" ht="12.75">
      <c r="A424" s="38"/>
      <c r="B424" s="38"/>
      <c r="C424" s="38"/>
      <c r="D424" s="38"/>
      <c r="E424" s="55"/>
    </row>
    <row r="425" spans="1:5" ht="12.75">
      <c r="A425" s="38"/>
      <c r="B425" s="38"/>
      <c r="C425" s="38"/>
      <c r="D425" s="38"/>
      <c r="E425" s="55"/>
    </row>
    <row r="426" spans="1:5" ht="12.75">
      <c r="A426" s="38"/>
      <c r="B426" s="38"/>
      <c r="C426" s="38"/>
      <c r="D426" s="38"/>
      <c r="E426" s="55"/>
    </row>
    <row r="427" spans="1:5" ht="12.75">
      <c r="A427" s="38"/>
      <c r="B427" s="38"/>
      <c r="C427" s="38"/>
      <c r="D427" s="38"/>
      <c r="E427" s="55"/>
    </row>
    <row r="428" spans="1:5" ht="12.75">
      <c r="A428" s="38"/>
      <c r="B428" s="38"/>
      <c r="C428" s="38"/>
      <c r="D428" s="38"/>
      <c r="E428" s="55"/>
    </row>
    <row r="429" spans="1:5" ht="12.75">
      <c r="A429" s="38"/>
      <c r="B429" s="38"/>
      <c r="C429" s="38"/>
      <c r="D429" s="38"/>
      <c r="E429" s="55"/>
    </row>
    <row r="430" spans="1:5" ht="12.75">
      <c r="A430" s="38"/>
      <c r="B430" s="38"/>
      <c r="C430" s="38"/>
      <c r="D430" s="38"/>
      <c r="E430" s="55"/>
    </row>
    <row r="431" spans="1:5" ht="12.75">
      <c r="A431" s="38"/>
      <c r="B431" s="38"/>
      <c r="C431" s="38"/>
      <c r="D431" s="38"/>
      <c r="E431" s="55"/>
    </row>
    <row r="432" spans="1:5" ht="12.75">
      <c r="A432" s="38"/>
      <c r="B432" s="38"/>
      <c r="C432" s="38"/>
      <c r="D432" s="38"/>
      <c r="E432" s="55"/>
    </row>
    <row r="433" spans="1:5" ht="12.75">
      <c r="A433" s="38"/>
      <c r="B433" s="38"/>
      <c r="C433" s="38"/>
      <c r="D433" s="38"/>
      <c r="E433" s="55"/>
    </row>
    <row r="434" spans="1:5" ht="12.75">
      <c r="A434" s="38"/>
      <c r="B434" s="38"/>
      <c r="C434" s="38"/>
      <c r="D434" s="38"/>
      <c r="E434" s="55"/>
    </row>
    <row r="435" spans="1:5" ht="12.75">
      <c r="A435" s="38"/>
      <c r="B435" s="38"/>
      <c r="C435" s="38"/>
      <c r="D435" s="38"/>
      <c r="E435" s="55"/>
    </row>
    <row r="436" spans="1:5" ht="12.75">
      <c r="A436" s="38"/>
      <c r="B436" s="38"/>
      <c r="C436" s="38"/>
      <c r="D436" s="38"/>
      <c r="E436" s="55"/>
    </row>
    <row r="437" spans="1:5" ht="12.75">
      <c r="A437" s="38"/>
      <c r="B437" s="38"/>
      <c r="C437" s="38"/>
      <c r="D437" s="38"/>
      <c r="E437" s="55"/>
    </row>
    <row r="438" spans="1:5" ht="12.75">
      <c r="A438" s="38"/>
      <c r="B438" s="38"/>
      <c r="C438" s="38"/>
      <c r="D438" s="38"/>
      <c r="E438" s="55"/>
    </row>
    <row r="439" spans="1:5" ht="12.75">
      <c r="A439" s="38"/>
      <c r="B439" s="38"/>
      <c r="C439" s="38"/>
      <c r="D439" s="38"/>
      <c r="E439" s="55"/>
    </row>
    <row r="440" spans="1:5" ht="12.75">
      <c r="A440" s="38"/>
      <c r="B440" s="38"/>
      <c r="C440" s="38"/>
      <c r="D440" s="38"/>
      <c r="E440" s="55"/>
    </row>
    <row r="441" spans="1:5" ht="12.75">
      <c r="A441" s="38"/>
      <c r="B441" s="38"/>
      <c r="C441" s="38"/>
      <c r="D441" s="38"/>
      <c r="E441" s="55"/>
    </row>
    <row r="442" spans="1:5" ht="12.75">
      <c r="A442" s="38"/>
      <c r="B442" s="38"/>
      <c r="C442" s="38"/>
      <c r="D442" s="38"/>
      <c r="E442" s="55"/>
    </row>
    <row r="443" spans="1:5" ht="12.75">
      <c r="A443" s="38"/>
      <c r="B443" s="38"/>
      <c r="C443" s="38"/>
      <c r="D443" s="38"/>
      <c r="E443" s="55"/>
    </row>
    <row r="444" spans="1:5" ht="12.75">
      <c r="A444" s="38"/>
      <c r="B444" s="38"/>
      <c r="C444" s="38"/>
      <c r="D444" s="38"/>
      <c r="E444" s="55"/>
    </row>
    <row r="445" spans="1:5" ht="12.75">
      <c r="A445" s="38"/>
      <c r="B445" s="38"/>
      <c r="C445" s="38"/>
      <c r="D445" s="38"/>
      <c r="E445" s="55"/>
    </row>
    <row r="446" spans="1:5" ht="12.75">
      <c r="A446" s="38"/>
      <c r="B446" s="38"/>
      <c r="C446" s="38"/>
      <c r="D446" s="38"/>
      <c r="E446" s="55"/>
    </row>
    <row r="447" spans="1:5" ht="12.75">
      <c r="A447" s="38"/>
      <c r="B447" s="38"/>
      <c r="C447" s="38"/>
      <c r="D447" s="38"/>
      <c r="E447" s="55"/>
    </row>
    <row r="448" spans="1:5" ht="12.75">
      <c r="A448" s="38"/>
      <c r="B448" s="38"/>
      <c r="C448" s="38"/>
      <c r="D448" s="38"/>
      <c r="E448" s="55"/>
    </row>
    <row r="449" spans="1:5" ht="12.75">
      <c r="A449" s="38"/>
      <c r="B449" s="38"/>
      <c r="C449" s="38"/>
      <c r="D449" s="38"/>
      <c r="E449" s="55"/>
    </row>
    <row r="450" spans="1:5" ht="12.75">
      <c r="A450" s="38"/>
      <c r="B450" s="38"/>
      <c r="C450" s="38"/>
      <c r="D450" s="38"/>
      <c r="E450" s="55"/>
    </row>
    <row r="451" spans="1:5" ht="12.75">
      <c r="A451" s="38"/>
      <c r="B451" s="38"/>
      <c r="C451" s="38"/>
      <c r="D451" s="38"/>
      <c r="E451" s="55"/>
    </row>
    <row r="452" spans="1:5" ht="12.75">
      <c r="A452" s="38"/>
      <c r="B452" s="38"/>
      <c r="C452" s="38"/>
      <c r="D452" s="38"/>
      <c r="E452" s="55"/>
    </row>
    <row r="453" spans="1:5" ht="12.75">
      <c r="A453" s="38"/>
      <c r="B453" s="38"/>
      <c r="C453" s="38"/>
      <c r="D453" s="38"/>
      <c r="E453" s="55"/>
    </row>
    <row r="454" spans="1:5" ht="12.75">
      <c r="A454" s="38"/>
      <c r="B454" s="38"/>
      <c r="C454" s="38"/>
      <c r="D454" s="38"/>
      <c r="E454" s="55"/>
    </row>
    <row r="455" spans="1:5" ht="12.75">
      <c r="A455" s="38"/>
      <c r="B455" s="38"/>
      <c r="C455" s="38"/>
      <c r="D455" s="38"/>
      <c r="E455" s="55"/>
    </row>
    <row r="456" spans="1:5" ht="12.75">
      <c r="A456" s="38"/>
      <c r="B456" s="38"/>
      <c r="C456" s="38"/>
      <c r="D456" s="38"/>
      <c r="E456" s="55"/>
    </row>
    <row r="457" spans="1:5" ht="12.75">
      <c r="A457" s="38"/>
      <c r="B457" s="38"/>
      <c r="C457" s="38"/>
      <c r="D457" s="38"/>
      <c r="E457" s="55"/>
    </row>
    <row r="458" spans="1:5" ht="12.75">
      <c r="A458" s="38"/>
      <c r="B458" s="38"/>
      <c r="C458" s="38"/>
      <c r="D458" s="38"/>
      <c r="E458" s="55"/>
    </row>
    <row r="459" spans="1:5" ht="12.75">
      <c r="A459" s="38"/>
      <c r="B459" s="38"/>
      <c r="C459" s="38"/>
      <c r="D459" s="38"/>
      <c r="E459" s="55"/>
    </row>
    <row r="460" spans="1:5" ht="12.75">
      <c r="A460" s="38"/>
      <c r="B460" s="38"/>
      <c r="C460" s="38"/>
      <c r="D460" s="38"/>
      <c r="E460" s="55"/>
    </row>
    <row r="461" spans="1:5" ht="12.75">
      <c r="A461" s="38"/>
      <c r="B461" s="38"/>
      <c r="C461" s="38"/>
      <c r="D461" s="38"/>
      <c r="E461" s="55"/>
    </row>
    <row r="462" spans="1:5" ht="12.75">
      <c r="A462" s="38"/>
      <c r="B462" s="38"/>
      <c r="C462" s="38"/>
      <c r="D462" s="38"/>
      <c r="E462" s="55"/>
    </row>
    <row r="463" spans="1:5" ht="12.75">
      <c r="A463" s="38"/>
      <c r="B463" s="38"/>
      <c r="C463" s="38"/>
      <c r="D463" s="38"/>
      <c r="E463" s="55"/>
    </row>
    <row r="464" spans="1:5" ht="12.75">
      <c r="A464" s="38"/>
      <c r="B464" s="38"/>
      <c r="C464" s="38"/>
      <c r="D464" s="38"/>
      <c r="E464" s="55"/>
    </row>
    <row r="465" spans="1:5" ht="12.75">
      <c r="A465" s="38"/>
      <c r="B465" s="38"/>
      <c r="C465" s="38"/>
      <c r="D465" s="38"/>
      <c r="E465" s="55"/>
    </row>
    <row r="466" spans="1:5" ht="12.75">
      <c r="A466" s="38"/>
      <c r="B466" s="38"/>
      <c r="C466" s="38"/>
      <c r="D466" s="38"/>
      <c r="E466" s="55"/>
    </row>
    <row r="467" spans="1:5" ht="12.75">
      <c r="A467" s="38"/>
      <c r="B467" s="38"/>
      <c r="C467" s="38"/>
      <c r="D467" s="38"/>
      <c r="E467" s="55"/>
    </row>
    <row r="468" spans="1:5" ht="12.75">
      <c r="A468" s="38"/>
      <c r="B468" s="38"/>
      <c r="C468" s="38"/>
      <c r="D468" s="38"/>
      <c r="E468" s="55"/>
    </row>
    <row r="469" spans="1:5" ht="12.75">
      <c r="A469" s="38"/>
      <c r="B469" s="38"/>
      <c r="C469" s="38"/>
      <c r="D469" s="38"/>
      <c r="E469" s="55"/>
    </row>
    <row r="470" spans="1:5" ht="12.75">
      <c r="A470" s="38"/>
      <c r="B470" s="38"/>
      <c r="C470" s="38"/>
      <c r="D470" s="38"/>
      <c r="E470" s="55"/>
    </row>
    <row r="471" spans="1:5" ht="12.75">
      <c r="A471" s="38"/>
      <c r="B471" s="38"/>
      <c r="C471" s="38"/>
      <c r="D471" s="38"/>
      <c r="E471" s="55"/>
    </row>
    <row r="472" spans="1:5" ht="12.75">
      <c r="A472" s="38"/>
      <c r="B472" s="38"/>
      <c r="C472" s="38"/>
      <c r="D472" s="38"/>
      <c r="E472" s="55"/>
    </row>
    <row r="473" spans="1:5" ht="12.75">
      <c r="A473" s="38"/>
      <c r="B473" s="38"/>
      <c r="C473" s="38"/>
      <c r="D473" s="38"/>
      <c r="E473" s="55"/>
    </row>
    <row r="474" spans="1:5" ht="12.75">
      <c r="A474" s="38"/>
      <c r="B474" s="38"/>
      <c r="C474" s="38"/>
      <c r="D474" s="38"/>
      <c r="E474" s="55"/>
    </row>
    <row r="475" spans="1:5" ht="12.75">
      <c r="A475" s="38"/>
      <c r="B475" s="38"/>
      <c r="C475" s="38"/>
      <c r="D475" s="38"/>
      <c r="E475" s="55"/>
    </row>
    <row r="476" spans="1:5" ht="12.75">
      <c r="A476" s="38"/>
      <c r="B476" s="38"/>
      <c r="C476" s="38"/>
      <c r="D476" s="38"/>
      <c r="E476" s="55"/>
    </row>
    <row r="477" spans="1:5" ht="12.75">
      <c r="A477" s="38"/>
      <c r="B477" s="38"/>
      <c r="C477" s="38"/>
      <c r="D477" s="38"/>
      <c r="E477" s="55"/>
    </row>
    <row r="478" spans="1:5" ht="12.75">
      <c r="A478" s="38"/>
      <c r="B478" s="38"/>
      <c r="C478" s="38"/>
      <c r="D478" s="38"/>
      <c r="E478" s="55"/>
    </row>
    <row r="479" spans="1:5" ht="12.75">
      <c r="A479" s="38"/>
      <c r="B479" s="38"/>
      <c r="C479" s="38"/>
      <c r="D479" s="38"/>
      <c r="E479" s="55"/>
    </row>
    <row r="480" spans="1:5" ht="12.75">
      <c r="A480" s="38"/>
      <c r="B480" s="38"/>
      <c r="C480" s="38"/>
      <c r="D480" s="38"/>
      <c r="E480" s="55"/>
    </row>
    <row r="481" spans="1:5" ht="12.75">
      <c r="A481" s="38"/>
      <c r="B481" s="38"/>
      <c r="C481" s="38"/>
      <c r="D481" s="38"/>
      <c r="E481" s="55"/>
    </row>
    <row r="482" spans="1:5" ht="12.75">
      <c r="A482" s="38"/>
      <c r="B482" s="38"/>
      <c r="C482" s="38"/>
      <c r="D482" s="38"/>
      <c r="E482" s="55"/>
    </row>
    <row r="483" spans="1:5" ht="12.75">
      <c r="A483" s="38"/>
      <c r="B483" s="38"/>
      <c r="C483" s="38"/>
      <c r="D483" s="38"/>
      <c r="E483" s="55"/>
    </row>
    <row r="484" spans="1:5" ht="12.75">
      <c r="A484" s="38"/>
      <c r="B484" s="38"/>
      <c r="C484" s="38"/>
      <c r="D484" s="38"/>
      <c r="E484" s="55"/>
    </row>
    <row r="485" spans="1:5" ht="12.75">
      <c r="A485" s="38"/>
      <c r="B485" s="38"/>
      <c r="C485" s="38"/>
      <c r="D485" s="38"/>
      <c r="E485" s="55"/>
    </row>
    <row r="486" spans="1:5" ht="12.75">
      <c r="A486" s="38"/>
      <c r="B486" s="38"/>
      <c r="C486" s="38"/>
      <c r="D486" s="38"/>
      <c r="E486" s="55"/>
    </row>
    <row r="487" spans="1:5" ht="12.75">
      <c r="A487" s="38"/>
      <c r="B487" s="38"/>
      <c r="C487" s="38"/>
      <c r="D487" s="38"/>
      <c r="E487" s="55"/>
    </row>
    <row r="488" spans="1:5" ht="12.75">
      <c r="A488" s="38"/>
      <c r="B488" s="38"/>
      <c r="C488" s="38"/>
      <c r="D488" s="38"/>
      <c r="E488" s="55"/>
    </row>
    <row r="489" spans="1:5" ht="12.75">
      <c r="A489" s="38"/>
      <c r="B489" s="38"/>
      <c r="C489" s="38"/>
      <c r="D489" s="38"/>
      <c r="E489" s="55"/>
    </row>
    <row r="490" spans="1:5" ht="12.75">
      <c r="A490" s="38"/>
      <c r="B490" s="38"/>
      <c r="C490" s="38"/>
      <c r="D490" s="38"/>
      <c r="E490" s="55"/>
    </row>
    <row r="491" spans="1:5" ht="12.75">
      <c r="A491" s="38"/>
      <c r="B491" s="38"/>
      <c r="C491" s="38"/>
      <c r="D491" s="38"/>
      <c r="E491" s="55"/>
    </row>
    <row r="492" spans="1:5" ht="12.75">
      <c r="A492" s="38"/>
      <c r="B492" s="38"/>
      <c r="C492" s="38"/>
      <c r="D492" s="38"/>
      <c r="E492" s="55"/>
    </row>
    <row r="493" spans="1:5" ht="12.75">
      <c r="A493" s="38"/>
      <c r="B493" s="38"/>
      <c r="C493" s="38"/>
      <c r="D493" s="38"/>
      <c r="E493" s="55"/>
    </row>
    <row r="494" spans="1:5" ht="12.75">
      <c r="A494" s="38"/>
      <c r="B494" s="38"/>
      <c r="C494" s="38"/>
      <c r="D494" s="38"/>
      <c r="E494" s="55"/>
    </row>
    <row r="495" spans="1:5" ht="12.75">
      <c r="A495" s="38"/>
      <c r="B495" s="38"/>
      <c r="C495" s="38"/>
      <c r="D495" s="38"/>
      <c r="E495" s="55"/>
    </row>
    <row r="496" spans="1:5" ht="12.75">
      <c r="A496" s="38"/>
      <c r="B496" s="38"/>
      <c r="C496" s="38"/>
      <c r="D496" s="38"/>
      <c r="E496" s="55"/>
    </row>
    <row r="497" spans="1:5" ht="12.75">
      <c r="A497" s="38"/>
      <c r="B497" s="38"/>
      <c r="C497" s="38"/>
      <c r="D497" s="38"/>
      <c r="E497" s="55"/>
    </row>
    <row r="498" spans="1:5" ht="12.75">
      <c r="A498" s="38"/>
      <c r="B498" s="38"/>
      <c r="C498" s="38"/>
      <c r="D498" s="38"/>
      <c r="E498" s="55"/>
    </row>
    <row r="499" spans="1:5" ht="12.75">
      <c r="A499" s="38"/>
      <c r="B499" s="38"/>
      <c r="C499" s="38"/>
      <c r="D499" s="38"/>
      <c r="E499" s="55"/>
    </row>
    <row r="500" spans="1:5" ht="12.75">
      <c r="A500" s="38"/>
      <c r="B500" s="38"/>
      <c r="C500" s="38"/>
      <c r="D500" s="38"/>
      <c r="E500" s="55"/>
    </row>
    <row r="501" spans="1:5" ht="12.75">
      <c r="A501" s="38"/>
      <c r="B501" s="38"/>
      <c r="C501" s="38"/>
      <c r="D501" s="38"/>
      <c r="E501" s="55"/>
    </row>
    <row r="502" spans="1:5" ht="12.75">
      <c r="A502" s="38"/>
      <c r="B502" s="38"/>
      <c r="C502" s="38"/>
      <c r="D502" s="38"/>
      <c r="E502" s="55"/>
    </row>
    <row r="503" spans="1:5" ht="12.75">
      <c r="A503" s="38"/>
      <c r="B503" s="38"/>
      <c r="C503" s="38"/>
      <c r="D503" s="38"/>
      <c r="E503" s="55"/>
    </row>
    <row r="504" spans="1:5" ht="12.75">
      <c r="A504" s="38"/>
      <c r="B504" s="38"/>
      <c r="C504" s="38"/>
      <c r="D504" s="38"/>
      <c r="E504" s="55"/>
    </row>
    <row r="505" spans="1:5" ht="12.75">
      <c r="A505" s="38"/>
      <c r="B505" s="38"/>
      <c r="C505" s="38"/>
      <c r="D505" s="38"/>
      <c r="E505" s="55"/>
    </row>
    <row r="506" spans="1:5" ht="12.75">
      <c r="A506" s="38"/>
      <c r="B506" s="38"/>
      <c r="C506" s="38"/>
      <c r="D506" s="38"/>
      <c r="E506" s="55"/>
    </row>
    <row r="507" spans="1:5" ht="12.75">
      <c r="A507" s="38"/>
      <c r="B507" s="38"/>
      <c r="C507" s="38"/>
      <c r="D507" s="38"/>
      <c r="E507" s="55"/>
    </row>
    <row r="508" spans="1:5" ht="12.75">
      <c r="A508" s="38"/>
      <c r="B508" s="38"/>
      <c r="C508" s="38"/>
      <c r="D508" s="38"/>
      <c r="E508" s="55"/>
    </row>
    <row r="509" spans="1:5" ht="12.75">
      <c r="A509" s="38"/>
      <c r="B509" s="38"/>
      <c r="C509" s="38"/>
      <c r="D509" s="38"/>
      <c r="E509" s="55"/>
    </row>
    <row r="510" spans="1:5" ht="12.75">
      <c r="A510" s="38"/>
      <c r="B510" s="38"/>
      <c r="C510" s="38"/>
      <c r="D510" s="38"/>
      <c r="E510" s="55"/>
    </row>
    <row r="511" spans="1:5" ht="12.75">
      <c r="A511" s="38"/>
      <c r="B511" s="38"/>
      <c r="C511" s="38"/>
      <c r="D511" s="38"/>
      <c r="E511" s="55"/>
    </row>
    <row r="512" spans="1:5" ht="12.75">
      <c r="A512" s="38"/>
      <c r="B512" s="38"/>
      <c r="C512" s="38"/>
      <c r="D512" s="38"/>
      <c r="E512" s="55"/>
    </row>
    <row r="513" spans="1:5" ht="12.75">
      <c r="A513" s="38"/>
      <c r="B513" s="38"/>
      <c r="C513" s="38"/>
      <c r="D513" s="38"/>
      <c r="E513" s="55"/>
    </row>
    <row r="514" spans="1:5" ht="12.75">
      <c r="A514" s="38"/>
      <c r="B514" s="38"/>
      <c r="C514" s="38"/>
      <c r="D514" s="38"/>
      <c r="E514" s="55"/>
    </row>
    <row r="515" spans="1:5" ht="12.75">
      <c r="A515" s="38"/>
      <c r="B515" s="38"/>
      <c r="C515" s="38"/>
      <c r="D515" s="38"/>
      <c r="E515" s="55"/>
    </row>
    <row r="516" spans="1:5" ht="12.75">
      <c r="A516" s="38"/>
      <c r="B516" s="38"/>
      <c r="C516" s="38"/>
      <c r="D516" s="38"/>
      <c r="E516" s="55"/>
    </row>
    <row r="517" spans="1:5" ht="12.75">
      <c r="A517" s="38"/>
      <c r="B517" s="38"/>
      <c r="C517" s="38"/>
      <c r="D517" s="38"/>
      <c r="E517" s="55"/>
    </row>
    <row r="518" spans="1:5" ht="12.75">
      <c r="A518" s="38"/>
      <c r="B518" s="38"/>
      <c r="C518" s="38"/>
      <c r="D518" s="38"/>
      <c r="E518" s="55"/>
    </row>
    <row r="519" spans="1:5" ht="12.75">
      <c r="A519" s="38"/>
      <c r="B519" s="38"/>
      <c r="C519" s="38"/>
      <c r="D519" s="38"/>
      <c r="E519" s="55"/>
    </row>
    <row r="520" spans="1:5" ht="12.75">
      <c r="A520" s="38"/>
      <c r="B520" s="38"/>
      <c r="C520" s="38"/>
      <c r="D520" s="38"/>
      <c r="E520" s="55"/>
    </row>
    <row r="521" spans="1:5" ht="12.75">
      <c r="A521" s="38"/>
      <c r="B521" s="38"/>
      <c r="C521" s="38"/>
      <c r="D521" s="38"/>
      <c r="E521" s="55"/>
    </row>
    <row r="522" spans="1:5" ht="12.75">
      <c r="A522" s="38"/>
      <c r="B522" s="38"/>
      <c r="C522" s="38"/>
      <c r="D522" s="38"/>
      <c r="E522" s="55"/>
    </row>
    <row r="523" spans="1:5" ht="12.75">
      <c r="A523" s="38"/>
      <c r="B523" s="38"/>
      <c r="C523" s="38"/>
      <c r="D523" s="38"/>
      <c r="E523" s="55"/>
    </row>
    <row r="524" spans="1:5" ht="12.75">
      <c r="A524" s="38"/>
      <c r="B524" s="38"/>
      <c r="C524" s="38"/>
      <c r="D524" s="38"/>
      <c r="E524" s="55"/>
    </row>
    <row r="525" spans="1:5" ht="12.75">
      <c r="A525" s="38"/>
      <c r="B525" s="38"/>
      <c r="C525" s="38"/>
      <c r="D525" s="38"/>
      <c r="E525" s="55"/>
    </row>
    <row r="526" spans="1:5" ht="12.75">
      <c r="A526" s="38"/>
      <c r="B526" s="38"/>
      <c r="C526" s="38"/>
      <c r="D526" s="38"/>
      <c r="E526" s="55"/>
    </row>
    <row r="527" spans="1:5" ht="12.75">
      <c r="A527" s="38"/>
      <c r="B527" s="38"/>
      <c r="C527" s="38"/>
      <c r="D527" s="38"/>
      <c r="E527" s="55"/>
    </row>
    <row r="528" spans="1:5" ht="12.75">
      <c r="A528" s="38"/>
      <c r="B528" s="38"/>
      <c r="C528" s="38"/>
      <c r="D528" s="38"/>
      <c r="E528" s="55"/>
    </row>
    <row r="529" spans="1:5" ht="12.75">
      <c r="A529" s="38"/>
      <c r="B529" s="38"/>
      <c r="C529" s="38"/>
      <c r="D529" s="38"/>
      <c r="E529" s="55"/>
    </row>
    <row r="530" spans="1:5" ht="12.75">
      <c r="A530" s="38"/>
      <c r="B530" s="38"/>
      <c r="C530" s="38"/>
      <c r="D530" s="38"/>
      <c r="E530" s="55"/>
    </row>
    <row r="531" spans="1:5" ht="12.75">
      <c r="A531" s="38"/>
      <c r="B531" s="38"/>
      <c r="C531" s="38"/>
      <c r="D531" s="38"/>
      <c r="E531" s="55"/>
    </row>
    <row r="532" spans="1:5" ht="12.75">
      <c r="A532" s="38"/>
      <c r="B532" s="38"/>
      <c r="C532" s="38"/>
      <c r="D532" s="38"/>
      <c r="E532" s="55"/>
    </row>
    <row r="533" spans="1:5" ht="12.75">
      <c r="A533" s="38"/>
      <c r="B533" s="38"/>
      <c r="C533" s="38"/>
      <c r="D533" s="38"/>
      <c r="E533" s="55"/>
    </row>
    <row r="534" spans="1:5" ht="12.75">
      <c r="A534" s="38"/>
      <c r="B534" s="38"/>
      <c r="C534" s="38"/>
      <c r="D534" s="38"/>
      <c r="E534" s="55"/>
    </row>
    <row r="535" spans="1:5" ht="12.75">
      <c r="A535" s="38"/>
      <c r="B535" s="38"/>
      <c r="C535" s="38"/>
      <c r="D535" s="38"/>
      <c r="E535" s="55"/>
    </row>
    <row r="536" spans="1:5" ht="12.75">
      <c r="A536" s="38"/>
      <c r="B536" s="38"/>
      <c r="C536" s="38"/>
      <c r="D536" s="38"/>
      <c r="E536" s="55"/>
    </row>
    <row r="537" spans="1:5" ht="12.75">
      <c r="A537" s="38"/>
      <c r="B537" s="38"/>
      <c r="C537" s="38"/>
      <c r="D537" s="38"/>
      <c r="E537" s="55"/>
    </row>
    <row r="538" spans="1:5" ht="12.75">
      <c r="A538" s="38"/>
      <c r="B538" s="38"/>
      <c r="C538" s="38"/>
      <c r="D538" s="38"/>
      <c r="E538" s="55"/>
    </row>
    <row r="539" spans="1:5" ht="12.75">
      <c r="A539" s="38"/>
      <c r="B539" s="38"/>
      <c r="C539" s="38"/>
      <c r="D539" s="38"/>
      <c r="E539" s="55"/>
    </row>
    <row r="540" spans="1:5" ht="12.75">
      <c r="A540" s="38"/>
      <c r="B540" s="38"/>
      <c r="C540" s="38"/>
      <c r="D540" s="38"/>
      <c r="E540" s="55"/>
    </row>
    <row r="541" spans="1:5" ht="12.75">
      <c r="A541" s="38"/>
      <c r="B541" s="38"/>
      <c r="C541" s="38"/>
      <c r="D541" s="38"/>
      <c r="E541" s="55"/>
    </row>
    <row r="542" spans="1:5" ht="12.75">
      <c r="A542" s="38"/>
      <c r="B542" s="38"/>
      <c r="C542" s="38"/>
      <c r="D542" s="38"/>
      <c r="E542" s="55"/>
    </row>
    <row r="543" spans="1:5" ht="12.75">
      <c r="A543" s="38"/>
      <c r="B543" s="38"/>
      <c r="C543" s="38"/>
      <c r="D543" s="38"/>
      <c r="E543" s="55"/>
    </row>
    <row r="544" spans="1:5" ht="12.75">
      <c r="A544" s="38"/>
      <c r="B544" s="38"/>
      <c r="C544" s="38"/>
      <c r="D544" s="38"/>
      <c r="E544" s="55"/>
    </row>
    <row r="545" spans="1:5" ht="12.75">
      <c r="A545" s="38"/>
      <c r="B545" s="38"/>
      <c r="C545" s="38"/>
      <c r="D545" s="38"/>
      <c r="E545" s="55"/>
    </row>
    <row r="546" spans="1:5" ht="12.75">
      <c r="A546" s="38"/>
      <c r="B546" s="38"/>
      <c r="C546" s="38"/>
      <c r="D546" s="38"/>
      <c r="E546" s="55"/>
    </row>
    <row r="547" spans="1:5" ht="12.75">
      <c r="A547" s="38"/>
      <c r="B547" s="38"/>
      <c r="C547" s="38"/>
      <c r="D547" s="38"/>
      <c r="E547" s="55"/>
    </row>
    <row r="548" spans="1:5" ht="12.75">
      <c r="A548" s="38"/>
      <c r="B548" s="38"/>
      <c r="C548" s="38"/>
      <c r="D548" s="38"/>
      <c r="E548" s="55"/>
    </row>
    <row r="549" spans="1:5" ht="12.75">
      <c r="A549" s="38"/>
      <c r="B549" s="38"/>
      <c r="C549" s="38"/>
      <c r="D549" s="38"/>
      <c r="E549" s="55"/>
    </row>
    <row r="550" spans="1:5" ht="12.75">
      <c r="A550" s="38"/>
      <c r="B550" s="38"/>
      <c r="C550" s="38"/>
      <c r="D550" s="38"/>
      <c r="E550" s="55"/>
    </row>
    <row r="551" spans="1:5" ht="12.75">
      <c r="A551" s="38"/>
      <c r="B551" s="38"/>
      <c r="C551" s="38"/>
      <c r="D551" s="38"/>
      <c r="E551" s="55"/>
    </row>
    <row r="552" spans="1:5" ht="12.75">
      <c r="A552" s="38"/>
      <c r="B552" s="38"/>
      <c r="C552" s="38"/>
      <c r="D552" s="38"/>
      <c r="E552" s="55"/>
    </row>
    <row r="553" spans="1:5" ht="12.75">
      <c r="A553" s="38"/>
      <c r="B553" s="38"/>
      <c r="C553" s="38"/>
      <c r="D553" s="38"/>
      <c r="E553" s="55"/>
    </row>
    <row r="554" spans="1:5" ht="12.75">
      <c r="A554" s="38"/>
      <c r="B554" s="38"/>
      <c r="C554" s="38"/>
      <c r="D554" s="38"/>
      <c r="E554" s="55"/>
    </row>
    <row r="555" spans="1:5" ht="12.75">
      <c r="A555" s="38"/>
      <c r="B555" s="38"/>
      <c r="C555" s="38"/>
      <c r="D555" s="38"/>
      <c r="E555" s="55"/>
    </row>
    <row r="556" spans="1:5" ht="12.75">
      <c r="A556" s="38"/>
      <c r="B556" s="38"/>
      <c r="C556" s="38"/>
      <c r="D556" s="38"/>
      <c r="E556" s="55"/>
    </row>
    <row r="557" spans="1:5" ht="12.75">
      <c r="A557" s="38"/>
      <c r="B557" s="38"/>
      <c r="C557" s="38"/>
      <c r="D557" s="38"/>
      <c r="E557" s="55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2009-11-09T13:26:23Z</cp:lastPrinted>
  <dcterms:created xsi:type="dcterms:W3CDTF">2000-09-26T13:15:05Z</dcterms:created>
  <dcterms:modified xsi:type="dcterms:W3CDTF">2009-11-09T13:29:00Z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