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<sst xmlns="http://schemas.openxmlformats.org/spreadsheetml/2006/main" count="41" uniqueCount="38">
  <si>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w tym: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</si>
  <si>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</si>
  <si>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</si>
  <si>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</si>
  <si>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</si>
  <si>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</si>
  <si>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</si>
  <si>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</si>
  <si>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</si>
  <si>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</si>
  <si>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</si>
  <si>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</si>
  <si>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</si>
  <si>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Treść</t>
  </si>
  <si>
    <t>Wynik</t>
  </si>
  <si>
    <t>Wyd.ogółem</t>
  </si>
  <si>
    <t>1/Wyd. bież.</t>
  </si>
  <si>
    <t>2/Wyd inwest.</t>
  </si>
  <si>
    <t>subw.i pozos.</t>
  </si>
  <si>
    <t>2/pod.,opł.,dot.,</t>
  </si>
  <si>
    <t xml:space="preserve"> </t>
  </si>
  <si>
    <t>struktura %</t>
  </si>
  <si>
    <t>Doch. ogółem</t>
  </si>
  <si>
    <t>Wyd.narastająco</t>
  </si>
  <si>
    <t>Doch.narastająco</t>
  </si>
  <si>
    <t>struktura ogół.%</t>
  </si>
  <si>
    <t xml:space="preserve">  </t>
  </si>
  <si>
    <t>w zł</t>
  </si>
  <si>
    <t>razem</t>
  </si>
  <si>
    <t>dzierżawa</t>
  </si>
  <si>
    <t xml:space="preserve">wieczyste </t>
  </si>
  <si>
    <t>przekształc.</t>
  </si>
  <si>
    <t>Burmistrza Międzyzdrojów</t>
  </si>
  <si>
    <t>1/ majątkowe i inne</t>
  </si>
  <si>
    <t>Załącznik Nr 1 do Zarządzenia  Nr 65/FIN/04</t>
  </si>
  <si>
    <t>z dnia 26 kwietnia 2004r.</t>
  </si>
  <si>
    <t>Harmonogram dochodów i wydatków na 2004r.</t>
  </si>
  <si>
    <t>plan 2004r.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</si>
</sst>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10" fontId="0" fillId="0" borderId="3" xfId="0" applyNumberFormat="1" applyBorder="1" applyAlignment="1">
      <alignment/>
    </xf>
    <xf numFmtId="10" fontId="1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6" xfId="0" applyNumberFormat="1" applyBorder="1" applyAlignment="1">
      <alignment/>
    </xf>
    <xf numFmtId="10" fontId="0" fillId="0" borderId="0" xfId="0" applyNumberFormat="1" applyAlignment="1">
      <alignment/>
    </xf>
    <xf numFmtId="10" fontId="2" fillId="0" borderId="3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10" fontId="1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14925" topLeftCell="O1" activePane="topLeft" state="split"/>
      <selection pane="topLeft" activeCell="A36" sqref="A36"/>
      <selection pane="topRight" activeCell="O1" sqref="O1"/>
    </sheetView>
  </sheetViews>
  <sheetFormatPr defaultColWidth="9.00390625" defaultRowHeight="12.75"/>
  <cols>
    <col min="1" max="1" width="13.75390625" style="0" customWidth="1"/>
    <col min="2" max="2" width="9.25390625" style="1" customWidth="1"/>
    <col min="3" max="3" width="10.625" style="1" customWidth="1"/>
    <col min="4" max="4" width="9.25390625" style="1" bestFit="1" customWidth="1"/>
    <col min="5" max="6" width="10.25390625" style="1" customWidth="1"/>
    <col min="7" max="7" width="10.125" style="1" customWidth="1"/>
    <col min="8" max="9" width="10.00390625" style="1" customWidth="1"/>
    <col min="10" max="10" width="10.125" style="1" bestFit="1" customWidth="1"/>
    <col min="11" max="11" width="10.125" style="1" customWidth="1"/>
    <col min="12" max="12" width="10.375" style="18" customWidth="1"/>
    <col min="13" max="13" width="10.375" style="1" customWidth="1"/>
    <col min="14" max="14" width="10.375" style="0" customWidth="1"/>
    <col min="15" max="15" width="11.75390625" style="0" customWidth="1"/>
  </cols>
  <sheetData>
    <row r="1" spans="1:14" ht="12.75">
      <c r="A1" t="s">
        <v>26</v>
      </c>
      <c r="J1" s="1" t="s">
        <v>34</v>
      </c>
      <c r="L1" s="1"/>
      <c r="N1" s="1"/>
    </row>
    <row r="2" spans="1:10" ht="12.75">
      <c r="A2" s="12" t="s">
        <v>36</v>
      </c>
      <c r="J2" s="1" t="s">
        <v>32</v>
      </c>
    </row>
    <row r="3" spans="1:14" ht="12.75">
      <c r="A3" s="12"/>
      <c r="J3" s="1" t="s">
        <v>35</v>
      </c>
      <c r="N3" s="1"/>
    </row>
    <row r="4" spans="1:14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19"/>
      <c r="M4" s="3" t="s">
        <v>27</v>
      </c>
      <c r="N4" s="2"/>
    </row>
    <row r="5" spans="1:14" ht="12.75">
      <c r="A5" s="4" t="s">
        <v>13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20" t="s">
        <v>11</v>
      </c>
      <c r="M5" s="7" t="s">
        <v>12</v>
      </c>
      <c r="N5" s="13" t="s">
        <v>37</v>
      </c>
    </row>
    <row r="6" spans="1:14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21"/>
      <c r="M6" s="8"/>
      <c r="N6" s="16"/>
    </row>
    <row r="7" spans="1:15" s="12" customFormat="1" ht="12.75">
      <c r="A7" s="37" t="s">
        <v>22</v>
      </c>
      <c r="B7" s="11">
        <v>1079157</v>
      </c>
      <c r="C7" s="11">
        <v>886920</v>
      </c>
      <c r="D7" s="11">
        <v>2166857</v>
      </c>
      <c r="E7" s="11">
        <f>E10+E14</f>
        <v>1100000</v>
      </c>
      <c r="F7" s="11">
        <f aca="true" t="shared" si="0" ref="F7:M7">F10+F14</f>
        <v>1350000</v>
      </c>
      <c r="G7" s="11">
        <f t="shared" si="0"/>
        <v>1750000</v>
      </c>
      <c r="H7" s="11">
        <f t="shared" si="0"/>
        <v>1852000</v>
      </c>
      <c r="I7" s="11">
        <f t="shared" si="0"/>
        <v>1750000</v>
      </c>
      <c r="J7" s="11">
        <f t="shared" si="0"/>
        <v>1300000</v>
      </c>
      <c r="K7" s="11">
        <f t="shared" si="0"/>
        <v>1100000</v>
      </c>
      <c r="L7" s="11">
        <f t="shared" si="0"/>
        <v>900000</v>
      </c>
      <c r="M7" s="11">
        <f t="shared" si="0"/>
        <v>1856985</v>
      </c>
      <c r="N7" s="23">
        <v>17091919</v>
      </c>
      <c r="O7" s="36"/>
    </row>
    <row r="8" spans="1:14" s="33" customFormat="1" ht="12.75">
      <c r="A8" s="32" t="s">
        <v>25</v>
      </c>
      <c r="B8" s="28">
        <f>B7/N7</f>
        <v>0.06313843401668355</v>
      </c>
      <c r="C8" s="28">
        <f>C7/N7</f>
        <v>0.05189118904670681</v>
      </c>
      <c r="D8" s="28">
        <f>D7/N7</f>
        <v>0.1267766948813647</v>
      </c>
      <c r="E8" s="28">
        <f>E7/N7</f>
        <v>0.06435789919200997</v>
      </c>
      <c r="F8" s="28">
        <f>F7/N7</f>
        <v>0.07898469446292133</v>
      </c>
      <c r="G8" s="28">
        <f>G7/N7</f>
        <v>0.10238756689637951</v>
      </c>
      <c r="H8" s="28">
        <f>H7/N7</f>
        <v>0.10835529936691135</v>
      </c>
      <c r="I8" s="28">
        <f>I7/N7</f>
        <v>0.10238756689637951</v>
      </c>
      <c r="J8" s="28">
        <f>J7/N7</f>
        <v>0.07605933540873906</v>
      </c>
      <c r="K8" s="28">
        <f>K7/N7</f>
        <v>0.06435789919200997</v>
      </c>
      <c r="L8" s="28">
        <f>L7/N7</f>
        <v>0.05265646297528089</v>
      </c>
      <c r="M8" s="28">
        <f>M7/N7</f>
        <v>0.10864695766461333</v>
      </c>
      <c r="N8" s="48">
        <f>SUM(B8:M8)</f>
        <v>1</v>
      </c>
    </row>
    <row r="9" spans="1:14" s="38" customFormat="1" ht="12.75">
      <c r="A9" s="32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9"/>
    </row>
    <row r="10" spans="1:15" s="35" customFormat="1" ht="12.75">
      <c r="A10" s="26" t="s">
        <v>33</v>
      </c>
      <c r="B10" s="17">
        <f>33839+127002+89380</f>
        <v>250221</v>
      </c>
      <c r="C10" s="17">
        <f>18521+59886+15670</f>
        <v>94077</v>
      </c>
      <c r="D10" s="17">
        <f>64736+52137+29313+399013+40329+18963</f>
        <v>604491</v>
      </c>
      <c r="E10" s="17">
        <v>400000</v>
      </c>
      <c r="F10" s="17">
        <v>400000</v>
      </c>
      <c r="G10" s="17">
        <v>550000</v>
      </c>
      <c r="H10" s="17">
        <v>652000</v>
      </c>
      <c r="I10" s="17">
        <v>550000</v>
      </c>
      <c r="J10" s="17">
        <v>100000</v>
      </c>
      <c r="K10" s="17">
        <v>400000</v>
      </c>
      <c r="L10" s="17">
        <v>100000</v>
      </c>
      <c r="M10" s="17">
        <v>1032311</v>
      </c>
      <c r="N10" s="34">
        <f>1200000+2553100+165000+1115000+100000</f>
        <v>5133100</v>
      </c>
      <c r="O10" s="1">
        <f>SUM(B10:M10)</f>
        <v>5133100</v>
      </c>
    </row>
    <row r="11" spans="1:14" s="38" customFormat="1" ht="12.75">
      <c r="A11" s="29" t="s">
        <v>21</v>
      </c>
      <c r="B11" s="29">
        <f>B10/N7</f>
        <v>0.014639725357930844</v>
      </c>
      <c r="C11" s="29">
        <f>C10/N7</f>
        <v>0.005504180074806112</v>
      </c>
      <c r="D11" s="29">
        <f>D10/N7</f>
        <v>0.03536706440043391</v>
      </c>
      <c r="E11" s="29">
        <f>E10/N7</f>
        <v>0.023402872433458174</v>
      </c>
      <c r="F11" s="29">
        <f>F10/N7</f>
        <v>0.023402872433458174</v>
      </c>
      <c r="G11" s="29">
        <f>G10/N7</f>
        <v>0.03217894959600499</v>
      </c>
      <c r="H11" s="29">
        <f>H10/N7</f>
        <v>0.038146682066536826</v>
      </c>
      <c r="I11" s="29">
        <f>I10/N7</f>
        <v>0.03217894959600499</v>
      </c>
      <c r="J11" s="29">
        <f>J10/N7</f>
        <v>0.0058507181083645434</v>
      </c>
      <c r="K11" s="29">
        <f>K10/N7</f>
        <v>0.023402872433458174</v>
      </c>
      <c r="L11" s="29">
        <f>L10/N7</f>
        <v>0.0058507181083645434</v>
      </c>
      <c r="M11" s="29">
        <f>M10/N7</f>
        <v>0.0603976066116391</v>
      </c>
      <c r="N11" s="39">
        <f>SUM(B11:M11)</f>
        <v>0.30032321122046035</v>
      </c>
    </row>
    <row r="12" spans="1:14" s="31" customFormat="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9"/>
      <c r="M12" s="27"/>
      <c r="N12" s="30"/>
    </row>
    <row r="13" spans="1:14" ht="12.75">
      <c r="A13" s="6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7"/>
      <c r="M13" s="9"/>
      <c r="N13" s="16"/>
    </row>
    <row r="14" spans="1:15" ht="12.75">
      <c r="A14" s="6" t="s">
        <v>18</v>
      </c>
      <c r="B14" s="9">
        <f>B7-B10</f>
        <v>828936</v>
      </c>
      <c r="C14" s="9">
        <f>C7-C10</f>
        <v>792843</v>
      </c>
      <c r="D14" s="9">
        <f>D7-D10</f>
        <v>1562366</v>
      </c>
      <c r="E14" s="9">
        <v>700000</v>
      </c>
      <c r="F14" s="9">
        <v>950000</v>
      </c>
      <c r="G14" s="9">
        <v>1200000</v>
      </c>
      <c r="H14" s="9">
        <v>1200000</v>
      </c>
      <c r="I14" s="9">
        <v>1200000</v>
      </c>
      <c r="J14" s="9">
        <v>1200000</v>
      </c>
      <c r="K14" s="9">
        <v>700000</v>
      </c>
      <c r="L14" s="9">
        <v>800000</v>
      </c>
      <c r="M14" s="9">
        <v>824674</v>
      </c>
      <c r="N14" s="24">
        <f>N7-N10</f>
        <v>11958819</v>
      </c>
      <c r="O14" s="1">
        <f>SUM(B14:M14)</f>
        <v>11958819</v>
      </c>
    </row>
    <row r="15" spans="1:14" s="38" customFormat="1" ht="12.75">
      <c r="A15" s="29" t="s">
        <v>21</v>
      </c>
      <c r="B15" s="29">
        <f>B14/N7</f>
        <v>0.048498708658752714</v>
      </c>
      <c r="C15" s="29">
        <f>C14/N7</f>
        <v>0.0463870089719007</v>
      </c>
      <c r="D15" s="29">
        <f>D14/N7</f>
        <v>0.09140963048093079</v>
      </c>
      <c r="E15" s="29">
        <f>E14/N7</f>
        <v>0.0409550267585518</v>
      </c>
      <c r="F15" s="29">
        <f>F14/N7</f>
        <v>0.055581822029463164</v>
      </c>
      <c r="G15" s="29">
        <f>G14/N7</f>
        <v>0.07020861730037452</v>
      </c>
      <c r="H15" s="29">
        <f>H14/N7</f>
        <v>0.07020861730037452</v>
      </c>
      <c r="I15" s="29">
        <f>I14/N7</f>
        <v>0.07020861730037452</v>
      </c>
      <c r="J15" s="29">
        <f>J14/N7</f>
        <v>0.07020861730037452</v>
      </c>
      <c r="K15" s="29">
        <f>K14/N7</f>
        <v>0.0409550267585518</v>
      </c>
      <c r="L15" s="29">
        <f>L14/N7</f>
        <v>0.04680574486691635</v>
      </c>
      <c r="M15" s="29">
        <f>M14/N7</f>
        <v>0.04824935105297422</v>
      </c>
      <c r="N15" s="39">
        <f>N14/N7</f>
        <v>0.6996767887795396</v>
      </c>
    </row>
    <row r="16" spans="1:15" s="38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9"/>
      <c r="O16" s="18"/>
    </row>
    <row r="17" spans="1:15" s="12" customFormat="1" ht="12.75">
      <c r="A17" s="10" t="s">
        <v>15</v>
      </c>
      <c r="B17" s="11">
        <f>SUM(B19:B21)</f>
        <v>1112105</v>
      </c>
      <c r="C17" s="11">
        <f aca="true" t="shared" si="1" ref="C17:M17">SUM(C19:C21)</f>
        <v>1363213</v>
      </c>
      <c r="D17" s="11">
        <f t="shared" si="1"/>
        <v>1538320</v>
      </c>
      <c r="E17" s="11">
        <f t="shared" si="1"/>
        <v>2200000</v>
      </c>
      <c r="F17" s="11">
        <f t="shared" si="1"/>
        <v>2700000</v>
      </c>
      <c r="G17" s="11">
        <f t="shared" si="1"/>
        <v>2500000</v>
      </c>
      <c r="H17" s="11">
        <f t="shared" si="1"/>
        <v>2800000</v>
      </c>
      <c r="I17" s="11">
        <f t="shared" si="1"/>
        <v>1700000</v>
      </c>
      <c r="J17" s="11">
        <f t="shared" si="1"/>
        <v>1700000</v>
      </c>
      <c r="K17" s="11">
        <f t="shared" si="1"/>
        <v>1700000</v>
      </c>
      <c r="L17" s="11">
        <f t="shared" si="1"/>
        <v>1895848</v>
      </c>
      <c r="M17" s="11">
        <f t="shared" si="1"/>
        <v>1606757</v>
      </c>
      <c r="N17" s="23">
        <v>22816243</v>
      </c>
      <c r="O17" s="36"/>
    </row>
    <row r="18" spans="1:14" ht="12.75">
      <c r="A18" s="6" t="s"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7"/>
      <c r="M18" s="9"/>
      <c r="N18" s="16"/>
    </row>
    <row r="19" spans="1:16" ht="12.75">
      <c r="A19" s="6" t="s">
        <v>16</v>
      </c>
      <c r="B19" s="9">
        <v>1062062</v>
      </c>
      <c r="C19" s="9">
        <v>1130804</v>
      </c>
      <c r="D19" s="9">
        <v>815660</v>
      </c>
      <c r="E19" s="9">
        <v>1200000</v>
      </c>
      <c r="F19" s="9">
        <v>1200000</v>
      </c>
      <c r="G19" s="9">
        <v>1500000</v>
      </c>
      <c r="H19" s="9">
        <v>1500000</v>
      </c>
      <c r="I19" s="9">
        <v>1200000</v>
      </c>
      <c r="J19" s="9">
        <v>1200000</v>
      </c>
      <c r="K19" s="9">
        <v>1200000</v>
      </c>
      <c r="L19" s="9">
        <v>1395848</v>
      </c>
      <c r="M19" s="9">
        <v>1400000</v>
      </c>
      <c r="N19" s="24">
        <f>N17-N21</f>
        <v>14804374</v>
      </c>
      <c r="O19" s="1">
        <f>SUM(B19:M19)</f>
        <v>14804374</v>
      </c>
      <c r="P19" s="1"/>
    </row>
    <row r="20" spans="1:15" s="31" customFormat="1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48"/>
      <c r="O20" s="1"/>
    </row>
    <row r="21" spans="1:15" s="35" customFormat="1" ht="12.75">
      <c r="A21" s="25" t="s">
        <v>17</v>
      </c>
      <c r="B21" s="17">
        <v>50043</v>
      </c>
      <c r="C21" s="17">
        <v>232409</v>
      </c>
      <c r="D21" s="17">
        <v>722660</v>
      </c>
      <c r="E21" s="17">
        <v>1000000</v>
      </c>
      <c r="F21" s="17">
        <v>1500000</v>
      </c>
      <c r="G21" s="17">
        <v>1000000</v>
      </c>
      <c r="H21" s="17">
        <v>1300000</v>
      </c>
      <c r="I21" s="17">
        <v>500000</v>
      </c>
      <c r="J21" s="17">
        <v>500000</v>
      </c>
      <c r="K21" s="17">
        <v>500000</v>
      </c>
      <c r="L21" s="17">
        <v>500000</v>
      </c>
      <c r="M21" s="17">
        <v>206757</v>
      </c>
      <c r="N21" s="34">
        <v>8011869</v>
      </c>
      <c r="O21" s="1">
        <f>SUM(B21:M21)</f>
        <v>8011869</v>
      </c>
    </row>
    <row r="22" spans="1:15" s="35" customFormat="1" ht="12.7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4"/>
      <c r="O22" s="18"/>
    </row>
    <row r="23" spans="1:14" s="35" customFormat="1" ht="12.7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4"/>
    </row>
    <row r="24" spans="1:14" s="47" customFormat="1" ht="12.75">
      <c r="A24" s="45" t="s">
        <v>14</v>
      </c>
      <c r="B24" s="46">
        <f aca="true" t="shared" si="2" ref="B24:N24">B7-B17</f>
        <v>-32948</v>
      </c>
      <c r="C24" s="46">
        <f t="shared" si="2"/>
        <v>-476293</v>
      </c>
      <c r="D24" s="46">
        <f t="shared" si="2"/>
        <v>628537</v>
      </c>
      <c r="E24" s="46">
        <f t="shared" si="2"/>
        <v>-1100000</v>
      </c>
      <c r="F24" s="46">
        <f t="shared" si="2"/>
        <v>-1350000</v>
      </c>
      <c r="G24" s="46">
        <f t="shared" si="2"/>
        <v>-750000</v>
      </c>
      <c r="H24" s="46">
        <f t="shared" si="2"/>
        <v>-948000</v>
      </c>
      <c r="I24" s="46">
        <f t="shared" si="2"/>
        <v>50000</v>
      </c>
      <c r="J24" s="46">
        <f t="shared" si="2"/>
        <v>-400000</v>
      </c>
      <c r="K24" s="46">
        <f t="shared" si="2"/>
        <v>-600000</v>
      </c>
      <c r="L24" s="46">
        <f t="shared" si="2"/>
        <v>-995848</v>
      </c>
      <c r="M24" s="46">
        <f t="shared" si="2"/>
        <v>250228</v>
      </c>
      <c r="N24" s="49">
        <f t="shared" si="2"/>
        <v>-5724324</v>
      </c>
    </row>
    <row r="25" spans="1:14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22"/>
      <c r="M25" s="22"/>
      <c r="N25" s="41"/>
    </row>
    <row r="26" spans="1:14" s="36" customFormat="1" ht="12.75">
      <c r="A26" s="40" t="s">
        <v>23</v>
      </c>
      <c r="B26" s="11"/>
      <c r="C26" s="11">
        <f>B17+C17</f>
        <v>2475318</v>
      </c>
      <c r="D26" s="11">
        <f>SUM(B17:D17)</f>
        <v>4013638</v>
      </c>
      <c r="E26" s="11">
        <f>SUM(B17:E17)</f>
        <v>6213638</v>
      </c>
      <c r="F26" s="11">
        <f>SUM(B17:F17)</f>
        <v>8913638</v>
      </c>
      <c r="G26" s="11">
        <f>SUM(B17:G17)</f>
        <v>11413638</v>
      </c>
      <c r="H26" s="11">
        <f>SUM(B17:H17)</f>
        <v>14213638</v>
      </c>
      <c r="I26" s="11">
        <f>SUM(B17:I17)</f>
        <v>15913638</v>
      </c>
      <c r="J26" s="11">
        <f>SUM(B17:J17)</f>
        <v>17613638</v>
      </c>
      <c r="K26" s="11">
        <f>SUM(B17:K17)</f>
        <v>19313638</v>
      </c>
      <c r="L26" s="11">
        <f>SUM(B17:L17)</f>
        <v>21209486</v>
      </c>
      <c r="M26" s="11">
        <f>SUM(B17:M17)</f>
        <v>22816243</v>
      </c>
      <c r="N26" s="23"/>
    </row>
    <row r="27" spans="1:14" s="36" customFormat="1" ht="12.75">
      <c r="A27" s="40" t="s">
        <v>24</v>
      </c>
      <c r="B27" s="11"/>
      <c r="C27" s="11">
        <f>SUM(B7:C7)</f>
        <v>1966077</v>
      </c>
      <c r="D27" s="11">
        <f>SUM(B7:D7)</f>
        <v>4132934</v>
      </c>
      <c r="E27" s="11">
        <f>SUM(B7:E7)</f>
        <v>5232934</v>
      </c>
      <c r="F27" s="11">
        <f>SUM(B7:F7)</f>
        <v>6582934</v>
      </c>
      <c r="G27" s="11">
        <f>SUM(B7:G7)</f>
        <v>8332934</v>
      </c>
      <c r="H27" s="11">
        <f>SUM(B7:H7)</f>
        <v>10184934</v>
      </c>
      <c r="I27" s="11">
        <f>SUM(B7:I7)</f>
        <v>11934934</v>
      </c>
      <c r="J27" s="11">
        <f>SUM(B7:J7)</f>
        <v>13234934</v>
      </c>
      <c r="K27" s="11">
        <f>SUM(B7:K7)</f>
        <v>14334934</v>
      </c>
      <c r="L27" s="11">
        <f>SUM(B7:L7)</f>
        <v>15234934</v>
      </c>
      <c r="M27" s="11">
        <f>SUM(B7:M7)</f>
        <v>17091919</v>
      </c>
      <c r="N27" s="23"/>
    </row>
    <row r="28" spans="1:14" s="36" customFormat="1" ht="12.75">
      <c r="A28" s="42" t="s">
        <v>14</v>
      </c>
      <c r="B28" s="43"/>
      <c r="C28" s="43">
        <f>C27-C26</f>
        <v>-509241</v>
      </c>
      <c r="D28" s="43">
        <f aca="true" t="shared" si="3" ref="D28:M28">D27-D26</f>
        <v>119296</v>
      </c>
      <c r="E28" s="43">
        <f t="shared" si="3"/>
        <v>-980704</v>
      </c>
      <c r="F28" s="43">
        <f t="shared" si="3"/>
        <v>-2330704</v>
      </c>
      <c r="G28" s="43">
        <f t="shared" si="3"/>
        <v>-3080704</v>
      </c>
      <c r="H28" s="43">
        <f t="shared" si="3"/>
        <v>-4028704</v>
      </c>
      <c r="I28" s="43">
        <f t="shared" si="3"/>
        <v>-3978704</v>
      </c>
      <c r="J28" s="43">
        <f t="shared" si="3"/>
        <v>-4378704</v>
      </c>
      <c r="K28" s="43">
        <f t="shared" si="3"/>
        <v>-4978704</v>
      </c>
      <c r="L28" s="43">
        <f t="shared" si="3"/>
        <v>-5974552</v>
      </c>
      <c r="M28" s="43">
        <f t="shared" si="3"/>
        <v>-5724324</v>
      </c>
      <c r="N28" s="44"/>
    </row>
    <row r="29" spans="1:14" ht="12.7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50"/>
      <c r="N29" s="52"/>
    </row>
    <row r="30" spans="1:14" ht="12.75" hidden="1">
      <c r="A30" t="s">
        <v>29</v>
      </c>
      <c r="B30" s="1">
        <v>20000</v>
      </c>
      <c r="C30" s="1">
        <v>20000</v>
      </c>
      <c r="D30" s="1">
        <v>20000</v>
      </c>
      <c r="E30" s="1">
        <v>20000</v>
      </c>
      <c r="F30" s="1">
        <v>20000</v>
      </c>
      <c r="G30" s="1">
        <v>100000</v>
      </c>
      <c r="H30" s="1">
        <f>327500+39000</f>
        <v>366500</v>
      </c>
      <c r="I30" s="1">
        <v>327500</v>
      </c>
      <c r="J30" s="1">
        <v>40000</v>
      </c>
      <c r="K30" s="1">
        <v>40000</v>
      </c>
      <c r="L30" s="18">
        <v>40000</v>
      </c>
      <c r="M30" s="1">
        <v>40000</v>
      </c>
      <c r="N30" s="50">
        <f>SUM(B30:M30)</f>
        <v>1054000</v>
      </c>
    </row>
    <row r="31" spans="1:14" ht="12.75" hidden="1">
      <c r="A31" t="s">
        <v>30</v>
      </c>
      <c r="B31" s="1">
        <v>0</v>
      </c>
      <c r="C31" s="1">
        <v>0</v>
      </c>
      <c r="D31" s="1">
        <v>80000</v>
      </c>
      <c r="E31" s="1">
        <v>400000</v>
      </c>
      <c r="F31" s="1">
        <v>200000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8">
        <v>0</v>
      </c>
      <c r="M31" s="1">
        <v>0</v>
      </c>
      <c r="N31" s="50">
        <f>SUM(B31:M31)</f>
        <v>680000</v>
      </c>
    </row>
    <row r="32" spans="1:14" ht="12.75" hidden="1">
      <c r="A32" t="s">
        <v>31</v>
      </c>
      <c r="B32" s="1">
        <v>0</v>
      </c>
      <c r="C32" s="1">
        <v>0</v>
      </c>
      <c r="D32" s="1">
        <v>50000</v>
      </c>
      <c r="E32" s="1">
        <v>50000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8">
        <v>0</v>
      </c>
      <c r="M32" s="1">
        <v>0</v>
      </c>
      <c r="N32" s="50">
        <f>SUM(B32:M32)</f>
        <v>100000</v>
      </c>
    </row>
    <row r="33" spans="1:14" ht="12.75" hidden="1">
      <c r="A33" t="s">
        <v>28</v>
      </c>
      <c r="B33" s="1" t="e">
        <f>#REF!+B30+B31+B32</f>
        <v>#REF!</v>
      </c>
      <c r="C33" s="1" t="e">
        <f>#REF!+C30+C31+C32</f>
        <v>#REF!</v>
      </c>
      <c r="D33" s="1" t="e">
        <f>#REF!+D30+D31+D32</f>
        <v>#REF!</v>
      </c>
      <c r="E33" s="1" t="e">
        <f>#REF!+E30+E31+E32</f>
        <v>#REF!</v>
      </c>
      <c r="F33" s="1" t="e">
        <f>#REF!+F30+F31+F32</f>
        <v>#REF!</v>
      </c>
      <c r="G33" s="1" t="e">
        <f>#REF!+G30+G31+G32</f>
        <v>#REF!</v>
      </c>
      <c r="H33" s="1" t="e">
        <f>#REF!+H30+H31+H32</f>
        <v>#REF!</v>
      </c>
      <c r="I33" s="1" t="e">
        <f>#REF!+I30+I31+I32</f>
        <v>#REF!</v>
      </c>
      <c r="J33" s="1" t="e">
        <f>#REF!+J30+J31+J32</f>
        <v>#REF!</v>
      </c>
      <c r="K33" s="1" t="e">
        <f>#REF!+K30+K31+K32</f>
        <v>#REF!</v>
      </c>
      <c r="L33" s="1" t="e">
        <f>#REF!+L30+L31+L32</f>
        <v>#REF!</v>
      </c>
      <c r="M33" s="1" t="e">
        <f>#REF!+M30+M31+M32</f>
        <v>#REF!</v>
      </c>
      <c r="N33" s="1" t="e">
        <f>#REF!+N30+N31+N32</f>
        <v>#REF!</v>
      </c>
    </row>
    <row r="40" ht="12.75">
      <c r="C40" s="1" t="s">
        <v>20</v>
      </c>
    </row>
  </sheetData>
  <printOptions/>
  <pageMargins left="0.1968503937007874" right="0" top="0.3937007874015748" bottom="0.3937007874015748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Międzyzdroje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Carewicz</dc:creator>
  <cp:keywords/>
  <dc:description/>
  <cp:lastModifiedBy>.</cp:lastModifiedBy>
  <cp:lastPrinted>2004-04-29T09:46:07Z</cp:lastPrinted>
  <dcterms:created xsi:type="dcterms:W3CDTF">1999-12-06T07:38:08Z</dcterms:created>
  <dcterms:modified xsi:type="dcterms:W3CDTF">2004-04-30T06:25:16Z</dcterms:modified>
  <cp:category/>
  <cp:version/>
  <cp:contentType/>
  <cp:contentStatus/>
</cp:coreProperties>
</file>