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<sst xmlns="http://schemas.openxmlformats.org/spreadsheetml/2006/main" count="165" uniqueCount="89">
  <si>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</si>
  <si>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</si>
  <si>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</si>
  <si>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</si>
  <si>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</si>
  <si>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</si>
  <si>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</si>
  <si>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</si>
  <si>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</si>
  <si>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Pozostała działalność</t>
  </si>
  <si>
    <t>Drogi publiczne gminne</t>
  </si>
  <si>
    <t>Ochotnicze straże pożarne</t>
  </si>
  <si>
    <t>Opracowania geodezyjne i kartograf.</t>
  </si>
  <si>
    <t>Gospodarka gruntami i nieruchom.</t>
  </si>
  <si>
    <t>Szkoły podstawowe</t>
  </si>
  <si>
    <t>Gimnazja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</si>
  <si>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</si>
  <si>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</si>
  <si>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</si>
  <si>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</si>
  <si>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</si>
  <si>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</si>
  <si>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Komendy powiatowe Policji</t>
  </si>
  <si>
    <t>Rezerwy ogólne i celowe</t>
  </si>
  <si>
    <t>O10</t>
  </si>
  <si>
    <t>O1095</t>
  </si>
  <si>
    <t>Plany zagospodarowania przestrzennego</t>
  </si>
  <si>
    <t>Rady gmin</t>
  </si>
  <si>
    <t>Urzędy gmin</t>
  </si>
  <si>
    <t>Obrona  cywilna</t>
  </si>
  <si>
    <t>Straż Miejska</t>
  </si>
  <si>
    <t>Zasiłki i pomoc w naturze oraz składki....</t>
  </si>
  <si>
    <t>Ośrodki pomocy społecznej</t>
  </si>
  <si>
    <t>Usługi opiekuńcze i spec.usł.opiek.</t>
  </si>
  <si>
    <t>Świetlice szkolne</t>
  </si>
  <si>
    <t>Oczyszczanie miast i wsi</t>
  </si>
  <si>
    <t>Utrzymanie zieleni w miastach i gminach</t>
  </si>
  <si>
    <t>Oświetlenie ulic,placów i dróg</t>
  </si>
  <si>
    <t>Domy i ośr.kultury,świetlice i kluby</t>
  </si>
  <si>
    <t>O1030</t>
  </si>
  <si>
    <t>Izby Rolnicze</t>
  </si>
  <si>
    <t>Cmentarze</t>
  </si>
  <si>
    <t xml:space="preserve">Przedszkola </t>
  </si>
  <si>
    <t>Dokształcanie i doskonalenie nauczycieli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</si>
  <si>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</si>
  <si>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</si>
  <si>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</si>
  <si>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</si>
  <si>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</si>
  <si>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</si>
  <si>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</si>
  <si>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</si>
  <si>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</si>
  <si>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</si>
  <si>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</si>
  <si>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</si>
  <si>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(ogółem)</t>
  </si>
  <si>
    <t>ROLNICTWO  I  ŁOWIECTWO</t>
  </si>
  <si>
    <t>TRANSPORT  I ŁĄCZNOŚĆ</t>
  </si>
  <si>
    <t xml:space="preserve">TURYSTYKA  </t>
  </si>
  <si>
    <t>GOSPODARKA  MIESZKANIOWA</t>
  </si>
  <si>
    <t>DZIAŁALNOŚĆ  USŁUGOWA</t>
  </si>
  <si>
    <t>ADMINISTRACJA PUBLICZNA</t>
  </si>
  <si>
    <t xml:space="preserve">BEZPIECZEŃSTWO PUBLICZNE </t>
  </si>
  <si>
    <t xml:space="preserve"> </t>
  </si>
  <si>
    <t>I OCHRONA PRZECIWPOŻAROWA</t>
  </si>
  <si>
    <t>OBSŁUGA DŁUGU PUBLICZNEGO</t>
  </si>
  <si>
    <t>Obsługa pap.wart.kredyt.i pożyczek jst</t>
  </si>
  <si>
    <t xml:space="preserve">RÓŻNE  ROZLICZENIA </t>
  </si>
  <si>
    <t>OŚWIATA I WYCHOWANIE</t>
  </si>
  <si>
    <t>OCHRONA  ZDROWIA</t>
  </si>
  <si>
    <t>EDUKACYJNA OPIEKA WYCHOWAW.</t>
  </si>
  <si>
    <t xml:space="preserve">GOSPODARKA KOMUNALNA </t>
  </si>
  <si>
    <t>I OCHRONA ŚRODOWISKA</t>
  </si>
  <si>
    <t>NARODOWEGO</t>
  </si>
  <si>
    <t>KULTURA  FIZYCZNA  I  SPORT</t>
  </si>
  <si>
    <t>Razem:</t>
  </si>
  <si>
    <t>w zł</t>
  </si>
  <si>
    <t>KULTURA I OCHRONA DZIEDZICTWA</t>
  </si>
  <si>
    <t>Rady Miejskiej w Międzyzdrojach</t>
  </si>
  <si>
    <t>POMOC SPOŁECZNA</t>
  </si>
  <si>
    <t>Zakłady gospodarki komunalnej</t>
  </si>
  <si>
    <t>w 2005r.</t>
  </si>
  <si>
    <t xml:space="preserve">z dnia </t>
  </si>
  <si>
    <t>do uchwały Nr</t>
  </si>
  <si>
    <t>w tym:</t>
  </si>
  <si>
    <t>Komendy Powiat.Państw.Straży Poż.</t>
  </si>
  <si>
    <t>Załącznik Nr 6</t>
  </si>
  <si>
    <t>związane z realizacją zadań własnych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</si>
</sst>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showGridLines="0" tabSelected="1" workbookViewId="0" topLeftCell="C117">
      <selection activeCell="E135" sqref="E135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3.375" style="0" customWidth="1"/>
    <col min="4" max="4" width="13.625" style="4" customWidth="1"/>
    <col min="5" max="5" width="11.00390625" style="4" customWidth="1"/>
    <col min="6" max="6" width="11.375" style="4" customWidth="1"/>
    <col min="7" max="7" width="10.875" style="4" customWidth="1"/>
    <col min="8" max="8" width="10.375" style="4" customWidth="1"/>
    <col min="9" max="9" width="11.125" style="4" customWidth="1"/>
    <col min="10" max="10" width="14.625" style="4" customWidth="1"/>
  </cols>
  <sheetData>
    <row r="1" ht="12.75">
      <c r="G1" s="4" t="s">
        <v>87</v>
      </c>
    </row>
    <row r="2" ht="12.75">
      <c r="G2" s="4" t="s">
        <v>84</v>
      </c>
    </row>
    <row r="3" ht="12.75">
      <c r="G3" s="4" t="s">
        <v>83</v>
      </c>
    </row>
    <row r="4" ht="12.75">
      <c r="G4" s="4" t="s">
        <v>79</v>
      </c>
    </row>
    <row r="5" spans="1:10" s="40" customFormat="1" ht="12.75">
      <c r="A5" s="39"/>
      <c r="B5" s="39"/>
      <c r="C5" s="84" t="s">
        <v>55</v>
      </c>
      <c r="D5" s="84"/>
      <c r="E5" s="84"/>
      <c r="F5" s="84"/>
      <c r="G5" s="84"/>
      <c r="H5" s="41"/>
      <c r="I5" s="41"/>
      <c r="J5" s="41"/>
    </row>
    <row r="6" spans="1:10" s="40" customFormat="1" ht="12.75">
      <c r="A6" s="84" t="s">
        <v>88</v>
      </c>
      <c r="B6" s="84"/>
      <c r="C6" s="84"/>
      <c r="D6" s="84"/>
      <c r="E6" s="84"/>
      <c r="F6" s="84"/>
      <c r="G6" s="84"/>
      <c r="H6" s="84"/>
      <c r="I6" s="80"/>
      <c r="J6" s="80"/>
    </row>
    <row r="7" spans="1:10" s="40" customFormat="1" ht="12.75">
      <c r="A7" s="39"/>
      <c r="B7" s="39"/>
      <c r="C7" s="84" t="s">
        <v>56</v>
      </c>
      <c r="D7" s="84"/>
      <c r="E7" s="84"/>
      <c r="F7" s="84"/>
      <c r="G7" s="41"/>
      <c r="H7" s="41"/>
      <c r="I7" s="41"/>
      <c r="J7" s="41"/>
    </row>
    <row r="8" spans="1:10" s="40" customFormat="1" ht="12.75">
      <c r="A8" s="39"/>
      <c r="B8" s="39"/>
      <c r="C8" s="84" t="s">
        <v>82</v>
      </c>
      <c r="D8" s="84"/>
      <c r="E8" s="84"/>
      <c r="F8" s="84"/>
      <c r="G8" s="41"/>
      <c r="H8" s="41"/>
      <c r="I8" s="41"/>
      <c r="J8" s="41"/>
    </row>
    <row r="9" spans="1:10" ht="12.75">
      <c r="A9" s="13"/>
      <c r="B9" s="13"/>
      <c r="C9" s="1"/>
      <c r="D9" s="5"/>
      <c r="E9" s="5"/>
      <c r="F9" s="5"/>
      <c r="G9" s="5"/>
      <c r="H9" s="5"/>
      <c r="I9" s="5"/>
      <c r="J9" s="5" t="s">
        <v>77</v>
      </c>
    </row>
    <row r="10" spans="1:10" ht="12.75">
      <c r="A10" s="14"/>
      <c r="B10" s="14"/>
      <c r="C10" s="2"/>
      <c r="D10" s="23"/>
      <c r="E10" s="29" t="s">
        <v>48</v>
      </c>
      <c r="F10" s="27"/>
      <c r="G10" s="27"/>
      <c r="H10" s="27"/>
      <c r="I10" s="27"/>
      <c r="J10" s="30"/>
    </row>
    <row r="11" spans="1:10" ht="12.75">
      <c r="A11" s="14"/>
      <c r="B11" s="14"/>
      <c r="C11" s="14"/>
      <c r="D11" s="28"/>
      <c r="E11" s="81" t="s">
        <v>0</v>
      </c>
      <c r="F11" s="82"/>
      <c r="G11" s="82"/>
      <c r="H11" s="82"/>
      <c r="I11" s="83"/>
      <c r="J11" s="33"/>
    </row>
    <row r="12" spans="1:10" ht="12.75">
      <c r="A12" s="14"/>
      <c r="B12" s="14"/>
      <c r="C12" s="14"/>
      <c r="D12" s="28"/>
      <c r="E12" s="32"/>
      <c r="F12" s="18"/>
      <c r="G12" s="18"/>
      <c r="H12" s="18"/>
      <c r="I12" s="18"/>
      <c r="J12" s="34"/>
    </row>
    <row r="13" spans="1:10" ht="12.75">
      <c r="A13" s="14"/>
      <c r="B13" s="14"/>
      <c r="C13" s="14" t="s">
        <v>44</v>
      </c>
      <c r="D13" s="28" t="s">
        <v>46</v>
      </c>
      <c r="E13" s="31"/>
      <c r="F13" s="29" t="s">
        <v>85</v>
      </c>
      <c r="G13" s="27"/>
      <c r="H13" s="27"/>
      <c r="I13" s="36"/>
      <c r="J13" s="26" t="s">
        <v>1</v>
      </c>
    </row>
    <row r="14" spans="1:10" ht="12.75">
      <c r="A14" s="14" t="s">
        <v>3</v>
      </c>
      <c r="B14" s="14" t="s">
        <v>4</v>
      </c>
      <c r="C14" s="14" t="s">
        <v>45</v>
      </c>
      <c r="D14" s="26" t="s">
        <v>47</v>
      </c>
      <c r="E14" s="35" t="s">
        <v>49</v>
      </c>
      <c r="F14" s="8" t="s">
        <v>5</v>
      </c>
      <c r="G14" s="6"/>
      <c r="H14" s="37" t="s">
        <v>1</v>
      </c>
      <c r="I14" s="16" t="s">
        <v>7</v>
      </c>
      <c r="J14" s="26" t="s">
        <v>2</v>
      </c>
    </row>
    <row r="15" spans="1:10" ht="12.75">
      <c r="A15" s="14"/>
      <c r="B15" s="14"/>
      <c r="C15" s="14"/>
      <c r="D15" s="26"/>
      <c r="E15" s="6"/>
      <c r="F15" s="8" t="s">
        <v>50</v>
      </c>
      <c r="G15" s="37" t="s">
        <v>6</v>
      </c>
      <c r="H15" s="37" t="s">
        <v>52</v>
      </c>
      <c r="I15" s="16" t="s">
        <v>53</v>
      </c>
      <c r="J15" s="7"/>
    </row>
    <row r="16" spans="1:10" ht="12.75">
      <c r="A16" s="15"/>
      <c r="B16" s="15"/>
      <c r="C16" s="3"/>
      <c r="D16" s="9"/>
      <c r="E16" s="10"/>
      <c r="F16" s="50" t="s">
        <v>51</v>
      </c>
      <c r="G16" s="10"/>
      <c r="H16" s="38" t="s">
        <v>8</v>
      </c>
      <c r="I16" s="17" t="s">
        <v>54</v>
      </c>
      <c r="J16" s="11"/>
    </row>
    <row r="17" spans="1:10" s="25" customFormat="1" ht="12.75">
      <c r="A17" s="71">
        <v>1</v>
      </c>
      <c r="B17" s="72">
        <v>2</v>
      </c>
      <c r="C17" s="71">
        <v>3</v>
      </c>
      <c r="D17" s="73">
        <v>4</v>
      </c>
      <c r="E17" s="74">
        <v>5</v>
      </c>
      <c r="F17" s="73">
        <v>6</v>
      </c>
      <c r="G17" s="74">
        <v>7</v>
      </c>
      <c r="H17" s="73">
        <v>8</v>
      </c>
      <c r="I17" s="74">
        <v>9</v>
      </c>
      <c r="J17" s="74">
        <v>10</v>
      </c>
    </row>
    <row r="18" spans="1:10" s="40" customFormat="1" ht="12.75">
      <c r="A18" s="42" t="s">
        <v>24</v>
      </c>
      <c r="B18" s="43"/>
      <c r="C18" s="44" t="s">
        <v>57</v>
      </c>
      <c r="D18" s="45">
        <f>SUM(D19:D20)</f>
        <v>381770</v>
      </c>
      <c r="E18" s="56">
        <f aca="true" t="shared" si="0" ref="E18:J18">SUM(E19:E20)</f>
        <v>870</v>
      </c>
      <c r="F18" s="45">
        <f t="shared" si="0"/>
        <v>0</v>
      </c>
      <c r="G18" s="56">
        <f t="shared" si="0"/>
        <v>0</v>
      </c>
      <c r="H18" s="45">
        <f t="shared" si="0"/>
        <v>0</v>
      </c>
      <c r="I18" s="56">
        <f t="shared" si="0"/>
        <v>0</v>
      </c>
      <c r="J18" s="56">
        <f t="shared" si="0"/>
        <v>380900</v>
      </c>
    </row>
    <row r="19" spans="1:10" s="21" customFormat="1" ht="12.75">
      <c r="A19" s="14"/>
      <c r="B19" s="20" t="s">
        <v>39</v>
      </c>
      <c r="C19" s="2" t="s">
        <v>40</v>
      </c>
      <c r="D19" s="22">
        <v>870</v>
      </c>
      <c r="E19" s="7">
        <f>D19-J19</f>
        <v>870</v>
      </c>
      <c r="F19" s="22">
        <v>0</v>
      </c>
      <c r="G19" s="7">
        <v>0</v>
      </c>
      <c r="H19" s="22">
        <v>0</v>
      </c>
      <c r="I19" s="7">
        <v>0</v>
      </c>
      <c r="J19" s="7">
        <v>0</v>
      </c>
    </row>
    <row r="20" spans="1:10" s="49" customFormat="1" ht="12.75">
      <c r="A20" s="52"/>
      <c r="B20" s="48" t="s">
        <v>25</v>
      </c>
      <c r="C20" s="54" t="s">
        <v>9</v>
      </c>
      <c r="D20" s="24">
        <v>380900</v>
      </c>
      <c r="E20" s="7">
        <f>D20-J20</f>
        <v>0</v>
      </c>
      <c r="F20" s="24">
        <v>0</v>
      </c>
      <c r="G20" s="23">
        <v>0</v>
      </c>
      <c r="H20" s="24">
        <v>0</v>
      </c>
      <c r="I20" s="23">
        <v>0</v>
      </c>
      <c r="J20" s="23">
        <v>380900</v>
      </c>
    </row>
    <row r="21" spans="1:10" s="25" customFormat="1" ht="12.75">
      <c r="A21" s="52"/>
      <c r="B21" s="48"/>
      <c r="C21" s="54"/>
      <c r="D21" s="24"/>
      <c r="E21" s="23"/>
      <c r="F21" s="24"/>
      <c r="G21" s="23"/>
      <c r="H21" s="24"/>
      <c r="I21" s="23"/>
      <c r="J21" s="23"/>
    </row>
    <row r="22" spans="1:10" s="47" customFormat="1" ht="12.75">
      <c r="A22" s="42">
        <v>600</v>
      </c>
      <c r="B22" s="43"/>
      <c r="C22" s="44" t="s">
        <v>58</v>
      </c>
      <c r="D22" s="45">
        <f>SUM(D23)</f>
        <v>211900</v>
      </c>
      <c r="E22" s="56">
        <f aca="true" t="shared" si="1" ref="E22:J22">SUM(E23)</f>
        <v>211900</v>
      </c>
      <c r="F22" s="45">
        <f t="shared" si="1"/>
        <v>0</v>
      </c>
      <c r="G22" s="56">
        <f t="shared" si="1"/>
        <v>0</v>
      </c>
      <c r="H22" s="45">
        <f t="shared" si="1"/>
        <v>0</v>
      </c>
      <c r="I22" s="56">
        <f t="shared" si="1"/>
        <v>0</v>
      </c>
      <c r="J22" s="56">
        <f t="shared" si="1"/>
        <v>0</v>
      </c>
    </row>
    <row r="23" spans="1:10" s="21" customFormat="1" ht="12.75">
      <c r="A23" s="14"/>
      <c r="B23" s="20">
        <v>60016</v>
      </c>
      <c r="C23" s="2" t="s">
        <v>10</v>
      </c>
      <c r="D23" s="22">
        <v>211900</v>
      </c>
      <c r="E23" s="7">
        <f>D23-J23</f>
        <v>211900</v>
      </c>
      <c r="F23" s="22">
        <v>0</v>
      </c>
      <c r="G23" s="7">
        <v>0</v>
      </c>
      <c r="H23" s="22">
        <v>0</v>
      </c>
      <c r="I23" s="7">
        <v>0</v>
      </c>
      <c r="J23" s="7">
        <v>0</v>
      </c>
    </row>
    <row r="24" spans="1:10" s="21" customFormat="1" ht="12.75">
      <c r="A24" s="14"/>
      <c r="B24" s="20"/>
      <c r="C24" s="2"/>
      <c r="D24" s="22"/>
      <c r="E24" s="7"/>
      <c r="F24" s="22"/>
      <c r="G24" s="7"/>
      <c r="H24" s="22"/>
      <c r="I24" s="7"/>
      <c r="J24" s="7"/>
    </row>
    <row r="25" spans="1:10" s="47" customFormat="1" ht="12.75">
      <c r="A25" s="42">
        <v>630</v>
      </c>
      <c r="B25" s="43"/>
      <c r="C25" s="44" t="s">
        <v>59</v>
      </c>
      <c r="D25" s="45">
        <f>SUM(D26)</f>
        <v>68200</v>
      </c>
      <c r="E25" s="56">
        <f aca="true" t="shared" si="2" ref="E25:J25">SUM(E26)</f>
        <v>68200</v>
      </c>
      <c r="F25" s="45">
        <f t="shared" si="2"/>
        <v>0</v>
      </c>
      <c r="G25" s="56">
        <f t="shared" si="2"/>
        <v>0</v>
      </c>
      <c r="H25" s="45">
        <f t="shared" si="2"/>
        <v>0</v>
      </c>
      <c r="I25" s="56">
        <f t="shared" si="2"/>
        <v>0</v>
      </c>
      <c r="J25" s="56">
        <f t="shared" si="2"/>
        <v>0</v>
      </c>
    </row>
    <row r="26" spans="1:10" s="21" customFormat="1" ht="12.75">
      <c r="A26" s="14"/>
      <c r="B26" s="20">
        <v>63095</v>
      </c>
      <c r="C26" s="2" t="s">
        <v>9</v>
      </c>
      <c r="D26" s="22">
        <v>68200</v>
      </c>
      <c r="E26" s="7">
        <f>D26-J26</f>
        <v>68200</v>
      </c>
      <c r="F26" s="22">
        <v>0</v>
      </c>
      <c r="G26" s="7">
        <v>0</v>
      </c>
      <c r="H26" s="22">
        <v>0</v>
      </c>
      <c r="I26" s="7">
        <v>0</v>
      </c>
      <c r="J26" s="7">
        <v>0</v>
      </c>
    </row>
    <row r="27" spans="1:10" s="21" customFormat="1" ht="12.75">
      <c r="A27" s="14"/>
      <c r="B27" s="20"/>
      <c r="C27" s="2"/>
      <c r="D27" s="22"/>
      <c r="E27" s="7"/>
      <c r="F27" s="22"/>
      <c r="G27" s="7"/>
      <c r="H27" s="22"/>
      <c r="I27" s="7"/>
      <c r="J27" s="7"/>
    </row>
    <row r="28" spans="1:10" s="47" customFormat="1" ht="12.75">
      <c r="A28" s="42">
        <v>700</v>
      </c>
      <c r="B28" s="43"/>
      <c r="C28" s="44" t="s">
        <v>60</v>
      </c>
      <c r="D28" s="45">
        <f aca="true" t="shared" si="3" ref="D28:J28">SUM(D29:D30)</f>
        <v>249691</v>
      </c>
      <c r="E28" s="56">
        <f t="shared" si="3"/>
        <v>249691</v>
      </c>
      <c r="F28" s="45">
        <f t="shared" si="3"/>
        <v>14395</v>
      </c>
      <c r="G28" s="56">
        <f t="shared" si="3"/>
        <v>0</v>
      </c>
      <c r="H28" s="45">
        <f t="shared" si="3"/>
        <v>0</v>
      </c>
      <c r="I28" s="56">
        <f t="shared" si="3"/>
        <v>0</v>
      </c>
      <c r="J28" s="56">
        <f t="shared" si="3"/>
        <v>0</v>
      </c>
    </row>
    <row r="29" spans="1:10" s="21" customFormat="1" ht="12.75">
      <c r="A29" s="14"/>
      <c r="B29" s="20">
        <v>70005</v>
      </c>
      <c r="C29" s="2" t="s">
        <v>13</v>
      </c>
      <c r="D29" s="22">
        <v>117500</v>
      </c>
      <c r="E29" s="7">
        <f>D29-J29</f>
        <v>117500</v>
      </c>
      <c r="F29" s="22">
        <v>0</v>
      </c>
      <c r="G29" s="7">
        <v>0</v>
      </c>
      <c r="H29" s="22">
        <v>0</v>
      </c>
      <c r="I29" s="7">
        <v>0</v>
      </c>
      <c r="J29" s="7">
        <v>0</v>
      </c>
    </row>
    <row r="30" spans="1:10" s="21" customFormat="1" ht="12.75">
      <c r="A30" s="14"/>
      <c r="B30" s="20">
        <v>70095</v>
      </c>
      <c r="C30" s="2" t="s">
        <v>9</v>
      </c>
      <c r="D30" s="22">
        <v>132191</v>
      </c>
      <c r="E30" s="7">
        <f>D30-J30</f>
        <v>132191</v>
      </c>
      <c r="F30" s="22">
        <f>2100+295+12000</f>
        <v>14395</v>
      </c>
      <c r="G30" s="7">
        <v>0</v>
      </c>
      <c r="H30" s="22">
        <v>0</v>
      </c>
      <c r="I30" s="7">
        <v>0</v>
      </c>
      <c r="J30" s="7">
        <v>0</v>
      </c>
    </row>
    <row r="31" spans="1:10" s="21" customFormat="1" ht="12.75">
      <c r="A31" s="14"/>
      <c r="B31" s="20"/>
      <c r="C31" s="2"/>
      <c r="D31" s="22"/>
      <c r="E31" s="7"/>
      <c r="F31" s="22"/>
      <c r="G31" s="7"/>
      <c r="H31" s="22"/>
      <c r="I31" s="7"/>
      <c r="J31" s="7"/>
    </row>
    <row r="32" spans="1:10" s="47" customFormat="1" ht="12.75">
      <c r="A32" s="42">
        <v>710</v>
      </c>
      <c r="B32" s="43"/>
      <c r="C32" s="44" t="s">
        <v>61</v>
      </c>
      <c r="D32" s="45">
        <f>SUM(D33:D35)</f>
        <v>329400</v>
      </c>
      <c r="E32" s="56">
        <f aca="true" t="shared" si="4" ref="E32:J32">SUM(E33:E35)</f>
        <v>329400</v>
      </c>
      <c r="F32" s="45">
        <f t="shared" si="4"/>
        <v>0</v>
      </c>
      <c r="G32" s="56">
        <f t="shared" si="4"/>
        <v>0</v>
      </c>
      <c r="H32" s="45">
        <f t="shared" si="4"/>
        <v>0</v>
      </c>
      <c r="I32" s="56">
        <f t="shared" si="4"/>
        <v>0</v>
      </c>
      <c r="J32" s="56">
        <f t="shared" si="4"/>
        <v>0</v>
      </c>
    </row>
    <row r="33" spans="1:10" s="21" customFormat="1" ht="12.75">
      <c r="A33" s="14"/>
      <c r="B33" s="20">
        <v>71004</v>
      </c>
      <c r="C33" s="55" t="s">
        <v>26</v>
      </c>
      <c r="D33" s="22">
        <v>277400</v>
      </c>
      <c r="E33" s="7">
        <f>D33-J33</f>
        <v>277400</v>
      </c>
      <c r="F33" s="22">
        <v>0</v>
      </c>
      <c r="G33" s="7">
        <v>0</v>
      </c>
      <c r="H33" s="22">
        <v>0</v>
      </c>
      <c r="I33" s="7">
        <v>0</v>
      </c>
      <c r="J33" s="7">
        <v>0</v>
      </c>
    </row>
    <row r="34" spans="1:10" s="21" customFormat="1" ht="12.75">
      <c r="A34" s="14"/>
      <c r="B34" s="20">
        <v>71014</v>
      </c>
      <c r="C34" s="55" t="s">
        <v>12</v>
      </c>
      <c r="D34" s="22">
        <v>48000</v>
      </c>
      <c r="E34" s="7">
        <f>D34-J34</f>
        <v>48000</v>
      </c>
      <c r="F34" s="22">
        <v>0</v>
      </c>
      <c r="G34" s="7">
        <v>0</v>
      </c>
      <c r="H34" s="22">
        <v>0</v>
      </c>
      <c r="I34" s="7">
        <v>0</v>
      </c>
      <c r="J34" s="7">
        <v>0</v>
      </c>
    </row>
    <row r="35" spans="1:10" s="21" customFormat="1" ht="12.75">
      <c r="A35" s="14"/>
      <c r="B35" s="20">
        <v>71035</v>
      </c>
      <c r="C35" s="2" t="s">
        <v>41</v>
      </c>
      <c r="D35" s="22">
        <v>4000</v>
      </c>
      <c r="E35" s="7">
        <f>D35-J35</f>
        <v>4000</v>
      </c>
      <c r="F35" s="22">
        <v>0</v>
      </c>
      <c r="G35" s="7">
        <v>0</v>
      </c>
      <c r="H35" s="22">
        <v>0</v>
      </c>
      <c r="I35" s="7">
        <v>0</v>
      </c>
      <c r="J35" s="7">
        <v>0</v>
      </c>
    </row>
    <row r="36" spans="1:10" s="21" customFormat="1" ht="12.75">
      <c r="A36" s="15"/>
      <c r="B36" s="13"/>
      <c r="C36" s="3"/>
      <c r="D36" s="5"/>
      <c r="E36" s="11"/>
      <c r="F36" s="5"/>
      <c r="G36" s="11"/>
      <c r="H36" s="5"/>
      <c r="I36" s="11"/>
      <c r="J36" s="11"/>
    </row>
    <row r="37" spans="1:10" s="21" customFormat="1" ht="12.75">
      <c r="A37" s="20"/>
      <c r="B37" s="20"/>
      <c r="D37" s="22"/>
      <c r="E37" s="22"/>
      <c r="F37" s="22"/>
      <c r="G37" s="22"/>
      <c r="H37" s="22"/>
      <c r="I37" s="22"/>
      <c r="J37" s="22"/>
    </row>
    <row r="38" spans="1:10" s="21" customFormat="1" ht="12.75">
      <c r="A38" s="13"/>
      <c r="B38" s="13"/>
      <c r="C38" s="1"/>
      <c r="D38" s="5"/>
      <c r="E38" s="22"/>
      <c r="F38" s="22"/>
      <c r="G38" s="22"/>
      <c r="H38" s="22"/>
      <c r="I38" s="22"/>
      <c r="J38" s="22"/>
    </row>
    <row r="39" spans="1:10" ht="12.75">
      <c r="A39" s="14"/>
      <c r="B39" s="14"/>
      <c r="C39" s="2"/>
      <c r="D39" s="23"/>
      <c r="E39" s="29" t="s">
        <v>48</v>
      </c>
      <c r="F39" s="27"/>
      <c r="G39" s="27"/>
      <c r="H39" s="27"/>
      <c r="I39" s="27"/>
      <c r="J39" s="30"/>
    </row>
    <row r="40" spans="1:10" ht="12.75">
      <c r="A40" s="14"/>
      <c r="B40" s="14"/>
      <c r="C40" s="14"/>
      <c r="D40" s="28"/>
      <c r="E40" s="81" t="s">
        <v>0</v>
      </c>
      <c r="F40" s="82"/>
      <c r="G40" s="82"/>
      <c r="H40" s="82"/>
      <c r="I40" s="83"/>
      <c r="J40" s="33"/>
    </row>
    <row r="41" spans="1:10" ht="12.75">
      <c r="A41" s="14"/>
      <c r="B41" s="14"/>
      <c r="C41" s="14"/>
      <c r="D41" s="28"/>
      <c r="E41" s="32"/>
      <c r="F41" s="18"/>
      <c r="G41" s="18"/>
      <c r="H41" s="18"/>
      <c r="I41" s="18"/>
      <c r="J41" s="34"/>
    </row>
    <row r="42" spans="1:10" ht="12.75">
      <c r="A42" s="14"/>
      <c r="B42" s="14"/>
      <c r="C42" s="14" t="s">
        <v>44</v>
      </c>
      <c r="D42" s="28" t="s">
        <v>46</v>
      </c>
      <c r="E42" s="31"/>
      <c r="F42" s="29" t="s">
        <v>85</v>
      </c>
      <c r="G42" s="27"/>
      <c r="H42" s="27"/>
      <c r="I42" s="36"/>
      <c r="J42" s="26" t="s">
        <v>1</v>
      </c>
    </row>
    <row r="43" spans="1:10" ht="12.75">
      <c r="A43" s="14" t="s">
        <v>3</v>
      </c>
      <c r="B43" s="14" t="s">
        <v>4</v>
      </c>
      <c r="C43" s="14" t="s">
        <v>45</v>
      </c>
      <c r="D43" s="26" t="s">
        <v>47</v>
      </c>
      <c r="E43" s="35" t="s">
        <v>49</v>
      </c>
      <c r="F43" s="8" t="s">
        <v>5</v>
      </c>
      <c r="G43" s="6"/>
      <c r="H43" s="37" t="s">
        <v>1</v>
      </c>
      <c r="I43" s="16" t="s">
        <v>7</v>
      </c>
      <c r="J43" s="26" t="s">
        <v>2</v>
      </c>
    </row>
    <row r="44" spans="1:10" ht="12.75">
      <c r="A44" s="14"/>
      <c r="B44" s="14"/>
      <c r="C44" s="14"/>
      <c r="D44" s="26"/>
      <c r="E44" s="6"/>
      <c r="F44" s="8" t="s">
        <v>50</v>
      </c>
      <c r="G44" s="37" t="s">
        <v>6</v>
      </c>
      <c r="H44" s="37" t="s">
        <v>52</v>
      </c>
      <c r="I44" s="16" t="s">
        <v>53</v>
      </c>
      <c r="J44" s="7"/>
    </row>
    <row r="45" spans="1:10" ht="12.75">
      <c r="A45" s="15"/>
      <c r="B45" s="15"/>
      <c r="C45" s="3"/>
      <c r="D45" s="9"/>
      <c r="E45" s="10"/>
      <c r="F45" s="50" t="s">
        <v>51</v>
      </c>
      <c r="G45" s="10"/>
      <c r="H45" s="57" t="s">
        <v>8</v>
      </c>
      <c r="I45" s="58" t="s">
        <v>54</v>
      </c>
      <c r="J45" s="10"/>
    </row>
    <row r="46" spans="1:10" s="25" customFormat="1" ht="12.75">
      <c r="A46" s="71">
        <v>1</v>
      </c>
      <c r="B46" s="72">
        <v>2</v>
      </c>
      <c r="C46" s="71">
        <v>3</v>
      </c>
      <c r="D46" s="73">
        <v>4</v>
      </c>
      <c r="E46" s="74">
        <v>5</v>
      </c>
      <c r="F46" s="73">
        <v>6</v>
      </c>
      <c r="G46" s="74">
        <v>7</v>
      </c>
      <c r="H46" s="73">
        <v>8</v>
      </c>
      <c r="I46" s="74">
        <v>9</v>
      </c>
      <c r="J46" s="74">
        <v>10</v>
      </c>
    </row>
    <row r="47" spans="1:10" s="47" customFormat="1" ht="12.75">
      <c r="A47" s="42">
        <v>750</v>
      </c>
      <c r="B47" s="43"/>
      <c r="C47" s="44" t="s">
        <v>62</v>
      </c>
      <c r="D47" s="45">
        <f>SUM(D48:D52)</f>
        <v>3122208</v>
      </c>
      <c r="E47" s="56">
        <f aca="true" t="shared" si="5" ref="E47:J47">SUM(E48:E52)</f>
        <v>3102208</v>
      </c>
      <c r="F47" s="45">
        <f t="shared" si="5"/>
        <v>2080870</v>
      </c>
      <c r="G47" s="56">
        <f t="shared" si="5"/>
        <v>120000</v>
      </c>
      <c r="H47" s="45">
        <f t="shared" si="5"/>
        <v>0</v>
      </c>
      <c r="I47" s="56">
        <f t="shared" si="5"/>
        <v>0</v>
      </c>
      <c r="J47" s="56">
        <f t="shared" si="5"/>
        <v>20000</v>
      </c>
    </row>
    <row r="48" spans="1:10" s="21" customFormat="1" ht="12.75">
      <c r="A48" s="14"/>
      <c r="B48" s="20">
        <v>75011</v>
      </c>
      <c r="C48" s="2" t="s">
        <v>20</v>
      </c>
      <c r="D48" s="22">
        <f>133450-67200</f>
        <v>66250</v>
      </c>
      <c r="E48" s="7">
        <f>D48-J48</f>
        <v>66250</v>
      </c>
      <c r="F48" s="22">
        <f>96100+8000+18000+2600-67200</f>
        <v>57500</v>
      </c>
      <c r="G48" s="7">
        <v>0</v>
      </c>
      <c r="H48" s="22">
        <v>0</v>
      </c>
      <c r="I48" s="7">
        <v>0</v>
      </c>
      <c r="J48" s="7">
        <v>0</v>
      </c>
    </row>
    <row r="49" spans="1:10" s="21" customFormat="1" ht="12.75">
      <c r="A49" s="14"/>
      <c r="B49" s="20">
        <v>75022</v>
      </c>
      <c r="C49" s="2" t="s">
        <v>27</v>
      </c>
      <c r="D49" s="22">
        <v>121550</v>
      </c>
      <c r="E49" s="7">
        <f>D49-J49</f>
        <v>121550</v>
      </c>
      <c r="F49" s="22">
        <v>0</v>
      </c>
      <c r="G49" s="7">
        <v>0</v>
      </c>
      <c r="H49" s="22">
        <v>0</v>
      </c>
      <c r="I49" s="7">
        <v>0</v>
      </c>
      <c r="J49" s="7">
        <v>0</v>
      </c>
    </row>
    <row r="50" spans="1:10" s="21" customFormat="1" ht="12.75">
      <c r="A50" s="14"/>
      <c r="B50" s="20">
        <v>75023</v>
      </c>
      <c r="C50" s="2" t="s">
        <v>28</v>
      </c>
      <c r="D50" s="22">
        <v>2667396</v>
      </c>
      <c r="E50" s="7">
        <f>D50-J50</f>
        <v>2647396</v>
      </c>
      <c r="F50" s="22">
        <f>1515000+96000+270000+39000+8600</f>
        <v>1928600</v>
      </c>
      <c r="G50" s="7">
        <v>0</v>
      </c>
      <c r="H50" s="22">
        <v>0</v>
      </c>
      <c r="I50" s="7">
        <v>0</v>
      </c>
      <c r="J50" s="7">
        <v>20000</v>
      </c>
    </row>
    <row r="51" spans="1:10" s="21" customFormat="1" ht="12.75">
      <c r="A51" s="14"/>
      <c r="B51" s="20">
        <v>75045</v>
      </c>
      <c r="C51" s="2" t="s">
        <v>21</v>
      </c>
      <c r="D51" s="22">
        <v>500</v>
      </c>
      <c r="E51" s="7">
        <f>D51-J51</f>
        <v>500</v>
      </c>
      <c r="F51" s="22">
        <v>0</v>
      </c>
      <c r="G51" s="7">
        <v>0</v>
      </c>
      <c r="H51" s="22">
        <v>0</v>
      </c>
      <c r="I51" s="7">
        <v>0</v>
      </c>
      <c r="J51" s="7">
        <v>0</v>
      </c>
    </row>
    <row r="52" spans="1:10" s="21" customFormat="1" ht="12.75">
      <c r="A52" s="14"/>
      <c r="B52" s="20">
        <v>75095</v>
      </c>
      <c r="C52" s="2" t="s">
        <v>9</v>
      </c>
      <c r="D52" s="22">
        <v>266512</v>
      </c>
      <c r="E52" s="7">
        <f>D52-J52</f>
        <v>266512</v>
      </c>
      <c r="F52" s="22">
        <f>85700+7150+1920</f>
        <v>94770</v>
      </c>
      <c r="G52" s="7">
        <v>120000</v>
      </c>
      <c r="H52" s="22">
        <v>0</v>
      </c>
      <c r="I52" s="7">
        <v>0</v>
      </c>
      <c r="J52" s="7">
        <v>0</v>
      </c>
    </row>
    <row r="53" spans="1:10" s="21" customFormat="1" ht="12.75">
      <c r="A53" s="14"/>
      <c r="B53" s="20"/>
      <c r="C53" s="2"/>
      <c r="D53" s="22"/>
      <c r="E53" s="7"/>
      <c r="F53" s="22"/>
      <c r="G53" s="7"/>
      <c r="H53" s="22"/>
      <c r="I53" s="7"/>
      <c r="J53" s="7"/>
    </row>
    <row r="54" spans="1:10" s="47" customFormat="1" ht="12.75">
      <c r="A54" s="42">
        <v>754</v>
      </c>
      <c r="B54" s="43"/>
      <c r="C54" s="44" t="s">
        <v>63</v>
      </c>
      <c r="D54" s="45"/>
      <c r="E54" s="56"/>
      <c r="F54" s="45"/>
      <c r="G54" s="56"/>
      <c r="H54" s="45"/>
      <c r="I54" s="56"/>
      <c r="J54" s="56"/>
    </row>
    <row r="55" spans="1:10" s="47" customFormat="1" ht="12.75">
      <c r="A55" s="42" t="s">
        <v>64</v>
      </c>
      <c r="B55" s="43"/>
      <c r="C55" s="44" t="s">
        <v>65</v>
      </c>
      <c r="D55" s="45">
        <f aca="true" t="shared" si="6" ref="D55:J55">SUM(D56:D60)</f>
        <v>395330</v>
      </c>
      <c r="E55" s="56">
        <f t="shared" si="6"/>
        <v>370330</v>
      </c>
      <c r="F55" s="45">
        <f t="shared" si="6"/>
        <v>278450</v>
      </c>
      <c r="G55" s="56">
        <f t="shared" si="6"/>
        <v>0</v>
      </c>
      <c r="H55" s="45">
        <f t="shared" si="6"/>
        <v>0</v>
      </c>
      <c r="I55" s="56">
        <f t="shared" si="6"/>
        <v>0</v>
      </c>
      <c r="J55" s="56">
        <f t="shared" si="6"/>
        <v>25000</v>
      </c>
    </row>
    <row r="56" spans="1:10" s="49" customFormat="1" ht="12.75">
      <c r="A56" s="52"/>
      <c r="B56" s="48">
        <v>75405</v>
      </c>
      <c r="C56" s="54" t="s">
        <v>22</v>
      </c>
      <c r="D56" s="24">
        <v>25000</v>
      </c>
      <c r="E56" s="7">
        <f>D56-J56</f>
        <v>25000</v>
      </c>
      <c r="F56" s="24">
        <v>0</v>
      </c>
      <c r="G56" s="23">
        <v>0</v>
      </c>
      <c r="H56" s="24">
        <v>0</v>
      </c>
      <c r="I56" s="23">
        <v>0</v>
      </c>
      <c r="J56" s="7">
        <v>0</v>
      </c>
    </row>
    <row r="57" spans="1:10" s="49" customFormat="1" ht="12.75">
      <c r="A57" s="52"/>
      <c r="B57" s="48">
        <v>75411</v>
      </c>
      <c r="C57" s="54" t="s">
        <v>86</v>
      </c>
      <c r="D57" s="24">
        <v>25000</v>
      </c>
      <c r="E57" s="7">
        <f>D57-J57</f>
        <v>0</v>
      </c>
      <c r="F57" s="24">
        <v>0</v>
      </c>
      <c r="G57" s="23">
        <v>0</v>
      </c>
      <c r="H57" s="24">
        <v>0</v>
      </c>
      <c r="I57" s="23">
        <v>0</v>
      </c>
      <c r="J57" s="7">
        <v>25000</v>
      </c>
    </row>
    <row r="58" spans="1:10" s="49" customFormat="1" ht="12.75">
      <c r="A58" s="52"/>
      <c r="B58" s="48">
        <v>75412</v>
      </c>
      <c r="C58" s="54" t="s">
        <v>11</v>
      </c>
      <c r="D58" s="24">
        <v>50780</v>
      </c>
      <c r="E58" s="7">
        <f>D58-J58</f>
        <v>50780</v>
      </c>
      <c r="F58" s="24">
        <f>7600+1000+1500+250</f>
        <v>10350</v>
      </c>
      <c r="G58" s="23">
        <v>0</v>
      </c>
      <c r="H58" s="24">
        <v>0</v>
      </c>
      <c r="I58" s="23">
        <v>0</v>
      </c>
      <c r="J58" s="7">
        <v>0</v>
      </c>
    </row>
    <row r="59" spans="1:10" s="49" customFormat="1" ht="12.75">
      <c r="A59" s="52"/>
      <c r="B59" s="48">
        <v>75414</v>
      </c>
      <c r="C59" s="54" t="s">
        <v>29</v>
      </c>
      <c r="D59" s="24">
        <v>3650</v>
      </c>
      <c r="E59" s="7">
        <f>D59-J59</f>
        <v>3650</v>
      </c>
      <c r="F59" s="24">
        <v>0</v>
      </c>
      <c r="G59" s="23">
        <v>0</v>
      </c>
      <c r="H59" s="24">
        <v>0</v>
      </c>
      <c r="I59" s="23">
        <v>0</v>
      </c>
      <c r="J59" s="7">
        <v>0</v>
      </c>
    </row>
    <row r="60" spans="1:10" s="49" customFormat="1" ht="12.75">
      <c r="A60" s="52"/>
      <c r="B60" s="48">
        <v>75416</v>
      </c>
      <c r="C60" s="54" t="s">
        <v>30</v>
      </c>
      <c r="D60" s="24">
        <v>290900</v>
      </c>
      <c r="E60" s="7">
        <f>D60-J60</f>
        <v>290900</v>
      </c>
      <c r="F60" s="24">
        <f>209000+15100+38500+5500</f>
        <v>268100</v>
      </c>
      <c r="G60" s="23">
        <v>0</v>
      </c>
      <c r="H60" s="24">
        <v>0</v>
      </c>
      <c r="I60" s="23">
        <v>0</v>
      </c>
      <c r="J60" s="7">
        <v>0</v>
      </c>
    </row>
    <row r="61" spans="1:10" s="47" customFormat="1" ht="12.75">
      <c r="A61" s="42">
        <v>757</v>
      </c>
      <c r="B61" s="43"/>
      <c r="C61" s="44" t="s">
        <v>66</v>
      </c>
      <c r="D61" s="45">
        <f aca="true" t="shared" si="7" ref="D61:J61">SUM(D62)</f>
        <v>568200</v>
      </c>
      <c r="E61" s="56">
        <f t="shared" si="7"/>
        <v>568200</v>
      </c>
      <c r="F61" s="45">
        <f t="shared" si="7"/>
        <v>0</v>
      </c>
      <c r="G61" s="56">
        <f t="shared" si="7"/>
        <v>0</v>
      </c>
      <c r="H61" s="45">
        <f t="shared" si="7"/>
        <v>568200</v>
      </c>
      <c r="I61" s="56">
        <f t="shared" si="7"/>
        <v>0</v>
      </c>
      <c r="J61" s="56">
        <f t="shared" si="7"/>
        <v>0</v>
      </c>
    </row>
    <row r="62" spans="1:10" s="49" customFormat="1" ht="12.75">
      <c r="A62" s="52"/>
      <c r="B62" s="48">
        <v>75702</v>
      </c>
      <c r="C62" s="54" t="s">
        <v>67</v>
      </c>
      <c r="D62" s="24">
        <v>568200</v>
      </c>
      <c r="E62" s="7">
        <f>D62-J62</f>
        <v>568200</v>
      </c>
      <c r="F62" s="24">
        <v>0</v>
      </c>
      <c r="G62" s="23">
        <v>0</v>
      </c>
      <c r="H62" s="24">
        <v>568200</v>
      </c>
      <c r="I62" s="23">
        <v>0</v>
      </c>
      <c r="J62" s="7">
        <v>0</v>
      </c>
    </row>
    <row r="63" spans="1:10" s="49" customFormat="1" ht="12.75">
      <c r="A63" s="52"/>
      <c r="B63" s="48"/>
      <c r="C63" s="54"/>
      <c r="D63" s="24"/>
      <c r="E63" s="7"/>
      <c r="F63" s="24"/>
      <c r="G63" s="23"/>
      <c r="H63" s="24"/>
      <c r="I63" s="23"/>
      <c r="J63" s="7"/>
    </row>
    <row r="64" spans="1:10" s="47" customFormat="1" ht="12.75">
      <c r="A64" s="42">
        <v>758</v>
      </c>
      <c r="B64" s="43"/>
      <c r="C64" s="44" t="s">
        <v>68</v>
      </c>
      <c r="D64" s="45">
        <f aca="true" t="shared" si="8" ref="D64:J64">SUM(D65:D65)</f>
        <v>140000</v>
      </c>
      <c r="E64" s="56">
        <f t="shared" si="8"/>
        <v>140000</v>
      </c>
      <c r="F64" s="45">
        <f t="shared" si="8"/>
        <v>0</v>
      </c>
      <c r="G64" s="56">
        <f t="shared" si="8"/>
        <v>0</v>
      </c>
      <c r="H64" s="45">
        <f t="shared" si="8"/>
        <v>0</v>
      </c>
      <c r="I64" s="56">
        <f t="shared" si="8"/>
        <v>0</v>
      </c>
      <c r="J64" s="56">
        <f t="shared" si="8"/>
        <v>0</v>
      </c>
    </row>
    <row r="65" spans="1:10" s="49" customFormat="1" ht="12.75">
      <c r="A65" s="75"/>
      <c r="B65" s="59">
        <v>75818</v>
      </c>
      <c r="C65" s="76" t="s">
        <v>23</v>
      </c>
      <c r="D65" s="61">
        <v>140000</v>
      </c>
      <c r="E65" s="11">
        <f>D65-J65</f>
        <v>140000</v>
      </c>
      <c r="F65" s="61">
        <v>0</v>
      </c>
      <c r="G65" s="77">
        <v>0</v>
      </c>
      <c r="H65" s="61">
        <v>0</v>
      </c>
      <c r="I65" s="77">
        <v>0</v>
      </c>
      <c r="J65" s="11">
        <v>0</v>
      </c>
    </row>
    <row r="66" spans="1:10" s="49" customFormat="1" ht="12.75">
      <c r="A66" s="48"/>
      <c r="B66" s="48"/>
      <c r="D66" s="24"/>
      <c r="E66" s="22"/>
      <c r="F66" s="24"/>
      <c r="G66" s="24"/>
      <c r="H66" s="24"/>
      <c r="I66" s="24"/>
      <c r="J66" s="22"/>
    </row>
    <row r="67" spans="1:10" s="49" customFormat="1" ht="12.75">
      <c r="A67" s="48"/>
      <c r="B67" s="48"/>
      <c r="D67" s="24"/>
      <c r="E67" s="22"/>
      <c r="F67" s="24"/>
      <c r="G67" s="24"/>
      <c r="H67" s="24"/>
      <c r="I67" s="24"/>
      <c r="J67" s="22"/>
    </row>
    <row r="68" spans="1:10" s="49" customFormat="1" ht="12.75">
      <c r="A68" s="48"/>
      <c r="B68" s="48"/>
      <c r="D68" s="24"/>
      <c r="E68" s="22"/>
      <c r="F68" s="24"/>
      <c r="G68" s="24"/>
      <c r="H68" s="24"/>
      <c r="I68" s="24"/>
      <c r="J68" s="22"/>
    </row>
    <row r="69" spans="1:10" s="49" customFormat="1" ht="12.75">
      <c r="A69" s="48"/>
      <c r="B69" s="48"/>
      <c r="D69" s="24"/>
      <c r="E69" s="22"/>
      <c r="F69" s="24"/>
      <c r="G69" s="24"/>
      <c r="H69" s="24"/>
      <c r="I69" s="24"/>
      <c r="J69" s="22"/>
    </row>
    <row r="70" spans="1:10" s="49" customFormat="1" ht="12.75">
      <c r="A70" s="48"/>
      <c r="B70" s="48"/>
      <c r="D70" s="24"/>
      <c r="E70" s="22"/>
      <c r="F70" s="24"/>
      <c r="G70" s="24"/>
      <c r="H70" s="24"/>
      <c r="I70" s="24"/>
      <c r="J70" s="22"/>
    </row>
    <row r="71" spans="1:10" s="49" customFormat="1" ht="12.75">
      <c r="A71" s="48"/>
      <c r="B71" s="48"/>
      <c r="D71" s="24"/>
      <c r="E71" s="22"/>
      <c r="F71" s="24"/>
      <c r="G71" s="24"/>
      <c r="H71" s="24"/>
      <c r="I71" s="24"/>
      <c r="J71" s="22"/>
    </row>
    <row r="72" spans="1:10" s="49" customFormat="1" ht="12.75">
      <c r="A72" s="48"/>
      <c r="B72" s="48"/>
      <c r="D72" s="24"/>
      <c r="E72" s="22"/>
      <c r="F72" s="24"/>
      <c r="G72" s="24"/>
      <c r="H72" s="24"/>
      <c r="I72" s="24"/>
      <c r="J72" s="22"/>
    </row>
    <row r="73" spans="1:10" s="49" customFormat="1" ht="12.75">
      <c r="A73" s="59"/>
      <c r="B73" s="59"/>
      <c r="C73" s="60"/>
      <c r="D73" s="61"/>
      <c r="E73" s="22"/>
      <c r="F73" s="24"/>
      <c r="G73" s="24"/>
      <c r="H73" s="24"/>
      <c r="I73" s="24"/>
      <c r="J73" s="22"/>
    </row>
    <row r="74" spans="1:10" ht="12.75">
      <c r="A74" s="14"/>
      <c r="B74" s="14"/>
      <c r="C74" s="2"/>
      <c r="D74" s="23"/>
      <c r="E74" s="29" t="s">
        <v>48</v>
      </c>
      <c r="F74" s="27"/>
      <c r="G74" s="27"/>
      <c r="H74" s="27"/>
      <c r="I74" s="27"/>
      <c r="J74" s="30"/>
    </row>
    <row r="75" spans="1:10" ht="12.75">
      <c r="A75" s="14"/>
      <c r="B75" s="14"/>
      <c r="C75" s="14"/>
      <c r="D75" s="28"/>
      <c r="E75" s="81" t="s">
        <v>0</v>
      </c>
      <c r="F75" s="82"/>
      <c r="G75" s="82"/>
      <c r="H75" s="82"/>
      <c r="I75" s="83"/>
      <c r="J75" s="33"/>
    </row>
    <row r="76" spans="1:10" ht="12.75">
      <c r="A76" s="14"/>
      <c r="B76" s="14"/>
      <c r="C76" s="14"/>
      <c r="D76" s="28"/>
      <c r="E76" s="32"/>
      <c r="F76" s="18"/>
      <c r="G76" s="18"/>
      <c r="H76" s="18"/>
      <c r="I76" s="18"/>
      <c r="J76" s="34"/>
    </row>
    <row r="77" spans="1:10" ht="12.75">
      <c r="A77" s="14"/>
      <c r="B77" s="14"/>
      <c r="C77" s="14" t="s">
        <v>44</v>
      </c>
      <c r="D77" s="28" t="s">
        <v>46</v>
      </c>
      <c r="E77" s="31"/>
      <c r="F77" s="29" t="s">
        <v>85</v>
      </c>
      <c r="G77" s="27"/>
      <c r="H77" s="27"/>
      <c r="I77" s="36"/>
      <c r="J77" s="26" t="s">
        <v>1</v>
      </c>
    </row>
    <row r="78" spans="1:10" ht="12.75">
      <c r="A78" s="14" t="s">
        <v>3</v>
      </c>
      <c r="B78" s="14" t="s">
        <v>4</v>
      </c>
      <c r="C78" s="14" t="s">
        <v>45</v>
      </c>
      <c r="D78" s="26" t="s">
        <v>47</v>
      </c>
      <c r="E78" s="35" t="s">
        <v>49</v>
      </c>
      <c r="F78" s="8" t="s">
        <v>5</v>
      </c>
      <c r="G78" s="6"/>
      <c r="H78" s="37" t="s">
        <v>1</v>
      </c>
      <c r="I78" s="16" t="s">
        <v>7</v>
      </c>
      <c r="J78" s="26" t="s">
        <v>2</v>
      </c>
    </row>
    <row r="79" spans="1:10" ht="12.75">
      <c r="A79" s="14"/>
      <c r="B79" s="14"/>
      <c r="C79" s="14"/>
      <c r="D79" s="26"/>
      <c r="E79" s="6"/>
      <c r="F79" s="8" t="s">
        <v>50</v>
      </c>
      <c r="G79" s="37" t="s">
        <v>6</v>
      </c>
      <c r="H79" s="37" t="s">
        <v>52</v>
      </c>
      <c r="I79" s="16" t="s">
        <v>53</v>
      </c>
      <c r="J79" s="7"/>
    </row>
    <row r="80" spans="1:10" ht="12.75">
      <c r="A80" s="15"/>
      <c r="B80" s="15"/>
      <c r="C80" s="3"/>
      <c r="D80" s="9"/>
      <c r="E80" s="10"/>
      <c r="F80" s="50" t="s">
        <v>51</v>
      </c>
      <c r="G80" s="10"/>
      <c r="H80" s="38" t="s">
        <v>8</v>
      </c>
      <c r="I80" s="17" t="s">
        <v>54</v>
      </c>
      <c r="J80" s="11"/>
    </row>
    <row r="81" spans="1:10" s="25" customFormat="1" ht="12.75">
      <c r="A81" s="71">
        <v>1</v>
      </c>
      <c r="B81" s="72">
        <v>2</v>
      </c>
      <c r="C81" s="71">
        <v>3</v>
      </c>
      <c r="D81" s="73">
        <v>4</v>
      </c>
      <c r="E81" s="74">
        <v>5</v>
      </c>
      <c r="F81" s="73">
        <v>6</v>
      </c>
      <c r="G81" s="74">
        <v>7</v>
      </c>
      <c r="H81" s="73">
        <v>8</v>
      </c>
      <c r="I81" s="74">
        <v>9</v>
      </c>
      <c r="J81" s="74">
        <v>10</v>
      </c>
    </row>
    <row r="82" spans="1:10" s="47" customFormat="1" ht="12.75">
      <c r="A82" s="51">
        <v>801</v>
      </c>
      <c r="B82" s="43"/>
      <c r="C82" s="53" t="s">
        <v>69</v>
      </c>
      <c r="D82" s="45">
        <f>SUM(D83:D88)</f>
        <v>5928465</v>
      </c>
      <c r="E82" s="46">
        <f aca="true" t="shared" si="9" ref="E82:J82">SUM(E83:E88)</f>
        <v>5928465</v>
      </c>
      <c r="F82" s="45">
        <f t="shared" si="9"/>
        <v>4469600</v>
      </c>
      <c r="G82" s="46">
        <f t="shared" si="9"/>
        <v>0</v>
      </c>
      <c r="H82" s="45">
        <f t="shared" si="9"/>
        <v>0</v>
      </c>
      <c r="I82" s="46">
        <f t="shared" si="9"/>
        <v>0</v>
      </c>
      <c r="J82" s="46">
        <f t="shared" si="9"/>
        <v>0</v>
      </c>
    </row>
    <row r="83" spans="1:10" s="21" customFormat="1" ht="12.75">
      <c r="A83" s="14"/>
      <c r="B83" s="20">
        <v>80101</v>
      </c>
      <c r="C83" s="2" t="s">
        <v>14</v>
      </c>
      <c r="D83" s="22">
        <v>2919550</v>
      </c>
      <c r="E83" s="7">
        <f aca="true" t="shared" si="10" ref="E83:E88">D83-J83</f>
        <v>2919550</v>
      </c>
      <c r="F83" s="22">
        <f>1751000+137100+334700+45800</f>
        <v>2268600</v>
      </c>
      <c r="G83" s="7">
        <v>0</v>
      </c>
      <c r="H83" s="22">
        <v>0</v>
      </c>
      <c r="I83" s="7">
        <v>0</v>
      </c>
      <c r="J83" s="7">
        <v>0</v>
      </c>
    </row>
    <row r="84" spans="1:10" s="21" customFormat="1" ht="12.75">
      <c r="A84" s="14"/>
      <c r="B84" s="20">
        <v>80104</v>
      </c>
      <c r="C84" s="2" t="s">
        <v>42</v>
      </c>
      <c r="D84" s="22">
        <v>1053300</v>
      </c>
      <c r="E84" s="7">
        <f t="shared" si="10"/>
        <v>1053300</v>
      </c>
      <c r="F84" s="22">
        <f>590000+43500+110700+15000</f>
        <v>759200</v>
      </c>
      <c r="G84" s="7">
        <v>0</v>
      </c>
      <c r="H84" s="22">
        <v>0</v>
      </c>
      <c r="I84" s="7">
        <v>0</v>
      </c>
      <c r="J84" s="7">
        <v>0</v>
      </c>
    </row>
    <row r="85" spans="1:10" s="21" customFormat="1" ht="12.75">
      <c r="A85" s="14"/>
      <c r="B85" s="20">
        <v>80110</v>
      </c>
      <c r="C85" s="2" t="s">
        <v>15</v>
      </c>
      <c r="D85" s="22">
        <v>1787400</v>
      </c>
      <c r="E85" s="7">
        <f t="shared" si="10"/>
        <v>1787400</v>
      </c>
      <c r="F85" s="22">
        <f>1107000+90300+210000+29000</f>
        <v>1436300</v>
      </c>
      <c r="G85" s="7">
        <v>0</v>
      </c>
      <c r="H85" s="22">
        <v>0</v>
      </c>
      <c r="I85" s="7">
        <v>0</v>
      </c>
      <c r="J85" s="7">
        <v>0</v>
      </c>
    </row>
    <row r="86" spans="1:10" s="21" customFormat="1" ht="12.75">
      <c r="A86" s="14"/>
      <c r="B86" s="20">
        <v>80113</v>
      </c>
      <c r="C86" s="2" t="s">
        <v>16</v>
      </c>
      <c r="D86" s="22">
        <v>73480</v>
      </c>
      <c r="E86" s="7">
        <f t="shared" si="10"/>
        <v>73480</v>
      </c>
      <c r="F86" s="22">
        <v>0</v>
      </c>
      <c r="G86" s="7">
        <v>0</v>
      </c>
      <c r="H86" s="22">
        <v>0</v>
      </c>
      <c r="I86" s="7">
        <v>0</v>
      </c>
      <c r="J86" s="7">
        <v>0</v>
      </c>
    </row>
    <row r="87" spans="1:10" s="21" customFormat="1" ht="12.75">
      <c r="A87" s="14"/>
      <c r="B87" s="20">
        <v>80146</v>
      </c>
      <c r="C87" s="55" t="s">
        <v>43</v>
      </c>
      <c r="D87" s="22">
        <v>22550</v>
      </c>
      <c r="E87" s="7">
        <f t="shared" si="10"/>
        <v>22550</v>
      </c>
      <c r="F87" s="22">
        <v>0</v>
      </c>
      <c r="G87" s="7">
        <v>0</v>
      </c>
      <c r="H87" s="22">
        <v>0</v>
      </c>
      <c r="I87" s="7">
        <v>0</v>
      </c>
      <c r="J87" s="7">
        <v>0</v>
      </c>
    </row>
    <row r="88" spans="1:10" s="21" customFormat="1" ht="12.75">
      <c r="A88" s="14"/>
      <c r="B88" s="20">
        <v>80195</v>
      </c>
      <c r="C88" s="2" t="s">
        <v>9</v>
      </c>
      <c r="D88" s="22">
        <v>72185</v>
      </c>
      <c r="E88" s="7">
        <f t="shared" si="10"/>
        <v>72185</v>
      </c>
      <c r="F88" s="22">
        <f>4500+1000</f>
        <v>5500</v>
      </c>
      <c r="G88" s="7">
        <v>0</v>
      </c>
      <c r="H88" s="22">
        <v>0</v>
      </c>
      <c r="I88" s="7">
        <v>0</v>
      </c>
      <c r="J88" s="7">
        <v>0</v>
      </c>
    </row>
    <row r="89" spans="1:10" s="21" customFormat="1" ht="12.75">
      <c r="A89" s="14"/>
      <c r="B89" s="20"/>
      <c r="C89" s="2"/>
      <c r="D89" s="22"/>
      <c r="E89" s="7"/>
      <c r="F89" s="22"/>
      <c r="G89" s="7"/>
      <c r="H89" s="22"/>
      <c r="I89" s="7"/>
      <c r="J89" s="7"/>
    </row>
    <row r="90" spans="1:10" s="47" customFormat="1" ht="12.75">
      <c r="A90" s="42">
        <v>851</v>
      </c>
      <c r="B90" s="43"/>
      <c r="C90" s="62" t="s">
        <v>70</v>
      </c>
      <c r="D90" s="45">
        <f>SUM(D91)</f>
        <v>290000</v>
      </c>
      <c r="E90" s="56">
        <f aca="true" t="shared" si="11" ref="E90:J90">SUM(E91)</f>
        <v>290000</v>
      </c>
      <c r="F90" s="45">
        <f t="shared" si="11"/>
        <v>12800</v>
      </c>
      <c r="G90" s="56">
        <f t="shared" si="11"/>
        <v>121000</v>
      </c>
      <c r="H90" s="45">
        <f t="shared" si="11"/>
        <v>0</v>
      </c>
      <c r="I90" s="56">
        <f t="shared" si="11"/>
        <v>0</v>
      </c>
      <c r="J90" s="56">
        <f t="shared" si="11"/>
        <v>0</v>
      </c>
    </row>
    <row r="91" spans="1:10" s="21" customFormat="1" ht="12.75">
      <c r="A91" s="14"/>
      <c r="B91" s="20">
        <v>85154</v>
      </c>
      <c r="C91" s="2" t="s">
        <v>18</v>
      </c>
      <c r="D91" s="22">
        <v>290000</v>
      </c>
      <c r="E91" s="7">
        <f>D91-J91</f>
        <v>290000</v>
      </c>
      <c r="F91" s="22">
        <v>12800</v>
      </c>
      <c r="G91" s="7">
        <v>121000</v>
      </c>
      <c r="H91" s="22">
        <v>0</v>
      </c>
      <c r="I91" s="7">
        <v>0</v>
      </c>
      <c r="J91" s="7">
        <v>0</v>
      </c>
    </row>
    <row r="92" spans="1:10" s="21" customFormat="1" ht="12.75">
      <c r="A92" s="14"/>
      <c r="B92" s="20"/>
      <c r="C92" s="2"/>
      <c r="D92" s="22"/>
      <c r="E92" s="7"/>
      <c r="F92" s="22"/>
      <c r="G92" s="7"/>
      <c r="H92" s="7"/>
      <c r="I92" s="6"/>
      <c r="J92" s="7"/>
    </row>
    <row r="93" spans="1:10" s="47" customFormat="1" ht="12.75">
      <c r="A93" s="42">
        <v>852</v>
      </c>
      <c r="B93" s="43"/>
      <c r="C93" s="44" t="s">
        <v>80</v>
      </c>
      <c r="D93" s="56">
        <f aca="true" t="shared" si="12" ref="D93:J93">SUM(D94:D97)</f>
        <v>1289900</v>
      </c>
      <c r="E93" s="56">
        <f t="shared" si="12"/>
        <v>1289900</v>
      </c>
      <c r="F93" s="56">
        <f t="shared" si="12"/>
        <v>536700</v>
      </c>
      <c r="G93" s="56">
        <f t="shared" si="12"/>
        <v>0</v>
      </c>
      <c r="H93" s="56">
        <f t="shared" si="12"/>
        <v>0</v>
      </c>
      <c r="I93" s="56">
        <f t="shared" si="12"/>
        <v>0</v>
      </c>
      <c r="J93" s="56">
        <f t="shared" si="12"/>
        <v>0</v>
      </c>
    </row>
    <row r="94" spans="1:10" s="21" customFormat="1" ht="12.75">
      <c r="A94" s="14"/>
      <c r="B94" s="20">
        <v>85214</v>
      </c>
      <c r="C94" s="55" t="s">
        <v>31</v>
      </c>
      <c r="D94" s="22">
        <f>461200-101000</f>
        <v>360200</v>
      </c>
      <c r="E94" s="7">
        <f>D94-J94</f>
        <v>360200</v>
      </c>
      <c r="F94" s="22">
        <v>0</v>
      </c>
      <c r="G94" s="7">
        <v>0</v>
      </c>
      <c r="H94" s="22">
        <v>0</v>
      </c>
      <c r="I94" s="7">
        <v>0</v>
      </c>
      <c r="J94" s="7">
        <v>0</v>
      </c>
    </row>
    <row r="95" spans="1:10" s="21" customFormat="1" ht="12.75">
      <c r="A95" s="14"/>
      <c r="B95" s="20">
        <v>85215</v>
      </c>
      <c r="C95" s="2" t="s">
        <v>19</v>
      </c>
      <c r="D95" s="22">
        <v>300000</v>
      </c>
      <c r="E95" s="7">
        <f>D95-J95</f>
        <v>300000</v>
      </c>
      <c r="F95" s="22">
        <v>0</v>
      </c>
      <c r="G95" s="7">
        <v>0</v>
      </c>
      <c r="H95" s="22">
        <v>0</v>
      </c>
      <c r="I95" s="7">
        <v>0</v>
      </c>
      <c r="J95" s="7">
        <v>0</v>
      </c>
    </row>
    <row r="96" spans="1:10" s="21" customFormat="1" ht="12.75">
      <c r="A96" s="14"/>
      <c r="B96" s="20">
        <v>85219</v>
      </c>
      <c r="C96" s="2" t="s">
        <v>32</v>
      </c>
      <c r="D96" s="22">
        <v>411400</v>
      </c>
      <c r="E96" s="7">
        <f>D96-J96</f>
        <v>411400</v>
      </c>
      <c r="F96" s="22">
        <f>253700+18000+47000+7000</f>
        <v>325700</v>
      </c>
      <c r="G96" s="7">
        <v>0</v>
      </c>
      <c r="H96" s="22">
        <v>0</v>
      </c>
      <c r="I96" s="7">
        <v>0</v>
      </c>
      <c r="J96" s="7">
        <v>0</v>
      </c>
    </row>
    <row r="97" spans="1:10" s="21" customFormat="1" ht="12.75">
      <c r="A97" s="14"/>
      <c r="B97" s="20">
        <v>85228</v>
      </c>
      <c r="C97" s="2" t="s">
        <v>33</v>
      </c>
      <c r="D97" s="22">
        <v>218300</v>
      </c>
      <c r="E97" s="7">
        <f>D97-J97</f>
        <v>218300</v>
      </c>
      <c r="F97" s="22">
        <f>163500+12000+31000+4500</f>
        <v>211000</v>
      </c>
      <c r="G97" s="7">
        <v>0</v>
      </c>
      <c r="H97" s="22">
        <v>0</v>
      </c>
      <c r="I97" s="7">
        <v>0</v>
      </c>
      <c r="J97" s="7">
        <v>0</v>
      </c>
    </row>
    <row r="98" spans="1:10" s="21" customFormat="1" ht="12.75">
      <c r="A98" s="14"/>
      <c r="B98" s="20"/>
      <c r="C98" s="2"/>
      <c r="D98" s="22"/>
      <c r="E98" s="7"/>
      <c r="F98" s="22"/>
      <c r="G98" s="7"/>
      <c r="H98" s="22"/>
      <c r="I98" s="7"/>
      <c r="J98" s="7"/>
    </row>
    <row r="99" spans="1:11" s="47" customFormat="1" ht="12.75">
      <c r="A99" s="42">
        <v>854</v>
      </c>
      <c r="B99" s="43"/>
      <c r="C99" s="44" t="s">
        <v>71</v>
      </c>
      <c r="D99" s="45">
        <f>SUM(D100:D102)</f>
        <v>184900</v>
      </c>
      <c r="E99" s="78">
        <f aca="true" t="shared" si="13" ref="E99:J99">SUM(E100:E102)</f>
        <v>184900</v>
      </c>
      <c r="F99" s="78">
        <f t="shared" si="13"/>
        <v>173300</v>
      </c>
      <c r="G99" s="78">
        <f t="shared" si="13"/>
        <v>0</v>
      </c>
      <c r="H99" s="78">
        <f t="shared" si="13"/>
        <v>0</v>
      </c>
      <c r="I99" s="78">
        <f t="shared" si="13"/>
        <v>0</v>
      </c>
      <c r="J99" s="56">
        <f t="shared" si="13"/>
        <v>0</v>
      </c>
      <c r="K99" s="79"/>
    </row>
    <row r="100" spans="1:10" s="49" customFormat="1" ht="12.75">
      <c r="A100" s="52"/>
      <c r="B100" s="48">
        <v>85401</v>
      </c>
      <c r="C100" s="54" t="s">
        <v>34</v>
      </c>
      <c r="D100" s="24">
        <v>181390</v>
      </c>
      <c r="E100" s="7">
        <f>D100-J100</f>
        <v>181390</v>
      </c>
      <c r="F100" s="24">
        <f>133500+10500+25800+3500</f>
        <v>173300</v>
      </c>
      <c r="G100" s="23">
        <v>0</v>
      </c>
      <c r="H100" s="24">
        <v>0</v>
      </c>
      <c r="I100" s="23">
        <v>0</v>
      </c>
      <c r="J100" s="7">
        <v>0</v>
      </c>
    </row>
    <row r="101" spans="1:10" s="21" customFormat="1" ht="12.75">
      <c r="A101" s="14"/>
      <c r="B101" s="20">
        <v>85446</v>
      </c>
      <c r="C101" s="55" t="s">
        <v>43</v>
      </c>
      <c r="D101" s="22">
        <v>1230</v>
      </c>
      <c r="E101" s="7">
        <f>D101-J101</f>
        <v>1230</v>
      </c>
      <c r="F101" s="22">
        <v>0</v>
      </c>
      <c r="G101" s="7">
        <v>0</v>
      </c>
      <c r="H101" s="22">
        <v>0</v>
      </c>
      <c r="I101" s="7"/>
      <c r="J101" s="7">
        <v>0</v>
      </c>
    </row>
    <row r="102" spans="1:10" s="21" customFormat="1" ht="12.75">
      <c r="A102" s="15"/>
      <c r="B102" s="13">
        <v>85495</v>
      </c>
      <c r="C102" s="3" t="s">
        <v>9</v>
      </c>
      <c r="D102" s="5">
        <v>2280</v>
      </c>
      <c r="E102" s="11">
        <f>D102-J102</f>
        <v>2280</v>
      </c>
      <c r="F102" s="5">
        <v>0</v>
      </c>
      <c r="G102" s="11">
        <v>0</v>
      </c>
      <c r="H102" s="5">
        <v>0</v>
      </c>
      <c r="I102" s="11">
        <v>0</v>
      </c>
      <c r="J102" s="11">
        <v>0</v>
      </c>
    </row>
    <row r="103" spans="1:10" s="21" customFormat="1" ht="12.75">
      <c r="A103" s="20"/>
      <c r="B103" s="20"/>
      <c r="D103" s="22"/>
      <c r="E103" s="22"/>
      <c r="F103" s="22"/>
      <c r="G103" s="22"/>
      <c r="H103" s="22"/>
      <c r="I103" s="22"/>
      <c r="J103" s="22"/>
    </row>
    <row r="104" spans="1:10" s="21" customFormat="1" ht="12.75">
      <c r="A104" s="20"/>
      <c r="B104" s="20"/>
      <c r="D104" s="22"/>
      <c r="E104" s="22"/>
      <c r="F104" s="22"/>
      <c r="G104" s="22"/>
      <c r="H104" s="22"/>
      <c r="I104" s="22"/>
      <c r="J104" s="22"/>
    </row>
    <row r="105" spans="1:10" s="21" customFormat="1" ht="12.75">
      <c r="A105" s="20"/>
      <c r="B105" s="20"/>
      <c r="D105" s="22"/>
      <c r="E105" s="22"/>
      <c r="F105" s="22"/>
      <c r="G105" s="22"/>
      <c r="H105" s="22"/>
      <c r="I105" s="22"/>
      <c r="J105" s="22"/>
    </row>
    <row r="106" spans="1:10" s="21" customFormat="1" ht="12.75">
      <c r="A106" s="20"/>
      <c r="B106" s="20"/>
      <c r="D106" s="22"/>
      <c r="E106" s="22"/>
      <c r="F106" s="22"/>
      <c r="G106" s="22"/>
      <c r="H106" s="22"/>
      <c r="I106" s="22"/>
      <c r="J106" s="22"/>
    </row>
    <row r="107" spans="1:10" s="21" customFormat="1" ht="12.75">
      <c r="A107" s="20"/>
      <c r="B107" s="20"/>
      <c r="D107" s="22"/>
      <c r="E107" s="22"/>
      <c r="F107" s="22"/>
      <c r="G107" s="22"/>
      <c r="H107" s="22"/>
      <c r="I107" s="22"/>
      <c r="J107" s="22"/>
    </row>
    <row r="108" spans="1:10" s="21" customFormat="1" ht="12.75">
      <c r="A108" s="20"/>
      <c r="B108" s="20"/>
      <c r="D108" s="22"/>
      <c r="E108" s="22"/>
      <c r="F108" s="22"/>
      <c r="G108" s="22"/>
      <c r="H108" s="22"/>
      <c r="I108" s="22"/>
      <c r="J108" s="22"/>
    </row>
    <row r="109" spans="1:10" s="21" customFormat="1" ht="12.75">
      <c r="A109" s="13"/>
      <c r="B109" s="13"/>
      <c r="C109" s="1"/>
      <c r="D109" s="5"/>
      <c r="E109" s="22"/>
      <c r="F109" s="22"/>
      <c r="G109" s="22"/>
      <c r="H109" s="22"/>
      <c r="I109" s="22"/>
      <c r="J109" s="22"/>
    </row>
    <row r="110" spans="1:10" ht="12.75">
      <c r="A110" s="14"/>
      <c r="B110" s="14"/>
      <c r="C110" s="2"/>
      <c r="D110" s="23"/>
      <c r="E110" s="29" t="s">
        <v>48</v>
      </c>
      <c r="F110" s="27"/>
      <c r="G110" s="27"/>
      <c r="H110" s="27"/>
      <c r="I110" s="27"/>
      <c r="J110" s="30"/>
    </row>
    <row r="111" spans="1:10" ht="12.75">
      <c r="A111" s="14"/>
      <c r="B111" s="14"/>
      <c r="C111" s="14"/>
      <c r="D111" s="28"/>
      <c r="E111" s="81" t="s">
        <v>0</v>
      </c>
      <c r="F111" s="82"/>
      <c r="G111" s="82"/>
      <c r="H111" s="82"/>
      <c r="I111" s="83"/>
      <c r="J111" s="33"/>
    </row>
    <row r="112" spans="1:10" ht="12.75">
      <c r="A112" s="14"/>
      <c r="B112" s="14"/>
      <c r="C112" s="14"/>
      <c r="D112" s="28"/>
      <c r="E112" s="32"/>
      <c r="F112" s="18"/>
      <c r="G112" s="18"/>
      <c r="H112" s="18"/>
      <c r="I112" s="18"/>
      <c r="J112" s="34"/>
    </row>
    <row r="113" spans="1:10" ht="12.75">
      <c r="A113" s="14"/>
      <c r="B113" s="14"/>
      <c r="C113" s="14" t="s">
        <v>44</v>
      </c>
      <c r="D113" s="28" t="s">
        <v>46</v>
      </c>
      <c r="E113" s="31"/>
      <c r="F113" s="29" t="s">
        <v>85</v>
      </c>
      <c r="G113" s="27"/>
      <c r="H113" s="27"/>
      <c r="I113" s="36"/>
      <c r="J113" s="26" t="s">
        <v>1</v>
      </c>
    </row>
    <row r="114" spans="1:10" ht="12.75">
      <c r="A114" s="14" t="s">
        <v>3</v>
      </c>
      <c r="B114" s="14" t="s">
        <v>4</v>
      </c>
      <c r="C114" s="14" t="s">
        <v>45</v>
      </c>
      <c r="D114" s="26" t="s">
        <v>47</v>
      </c>
      <c r="E114" s="35" t="s">
        <v>49</v>
      </c>
      <c r="F114" s="8" t="s">
        <v>5</v>
      </c>
      <c r="G114" s="6"/>
      <c r="H114" s="37" t="s">
        <v>1</v>
      </c>
      <c r="I114" s="16" t="s">
        <v>7</v>
      </c>
      <c r="J114" s="26" t="s">
        <v>2</v>
      </c>
    </row>
    <row r="115" spans="1:10" ht="12.75">
      <c r="A115" s="14"/>
      <c r="B115" s="14"/>
      <c r="C115" s="14"/>
      <c r="D115" s="26"/>
      <c r="E115" s="6"/>
      <c r="F115" s="8" t="s">
        <v>50</v>
      </c>
      <c r="G115" s="37" t="s">
        <v>6</v>
      </c>
      <c r="H115" s="37" t="s">
        <v>52</v>
      </c>
      <c r="I115" s="16" t="s">
        <v>53</v>
      </c>
      <c r="J115" s="7"/>
    </row>
    <row r="116" spans="1:10" ht="12.75">
      <c r="A116" s="15"/>
      <c r="B116" s="15"/>
      <c r="C116" s="3"/>
      <c r="D116" s="9"/>
      <c r="E116" s="10"/>
      <c r="F116" s="50" t="s">
        <v>51</v>
      </c>
      <c r="G116" s="10"/>
      <c r="H116" s="38" t="s">
        <v>8</v>
      </c>
      <c r="I116" s="17" t="s">
        <v>54</v>
      </c>
      <c r="J116" s="11"/>
    </row>
    <row r="117" spans="1:10" s="25" customFormat="1" ht="12.75">
      <c r="A117" s="71">
        <v>1</v>
      </c>
      <c r="B117" s="72">
        <v>2</v>
      </c>
      <c r="C117" s="71">
        <v>3</v>
      </c>
      <c r="D117" s="73">
        <v>4</v>
      </c>
      <c r="E117" s="74">
        <v>5</v>
      </c>
      <c r="F117" s="73">
        <v>6</v>
      </c>
      <c r="G117" s="74">
        <v>7</v>
      </c>
      <c r="H117" s="73">
        <v>8</v>
      </c>
      <c r="I117" s="74">
        <v>9</v>
      </c>
      <c r="J117" s="74">
        <v>10</v>
      </c>
    </row>
    <row r="118" spans="1:10" s="47" customFormat="1" ht="12.75">
      <c r="A118" s="51">
        <v>900</v>
      </c>
      <c r="B118" s="43"/>
      <c r="C118" s="53" t="s">
        <v>72</v>
      </c>
      <c r="D118" s="45"/>
      <c r="E118" s="46"/>
      <c r="F118" s="45"/>
      <c r="G118" s="46"/>
      <c r="H118" s="45"/>
      <c r="I118" s="46"/>
      <c r="J118" s="46"/>
    </row>
    <row r="119" spans="1:10" s="47" customFormat="1" ht="12.75">
      <c r="A119" s="42"/>
      <c r="B119" s="43"/>
      <c r="C119" s="44" t="s">
        <v>73</v>
      </c>
      <c r="D119" s="45">
        <f>SUM(D120:D124)</f>
        <v>2326715</v>
      </c>
      <c r="E119" s="56">
        <f aca="true" t="shared" si="14" ref="E119:J119">SUM(E120:E124)</f>
        <v>1324715</v>
      </c>
      <c r="F119" s="45">
        <f t="shared" si="14"/>
        <v>0</v>
      </c>
      <c r="G119" s="56">
        <f t="shared" si="14"/>
        <v>0</v>
      </c>
      <c r="H119" s="45">
        <f t="shared" si="14"/>
        <v>0</v>
      </c>
      <c r="I119" s="56">
        <f t="shared" si="14"/>
        <v>0</v>
      </c>
      <c r="J119" s="56">
        <f t="shared" si="14"/>
        <v>1002000</v>
      </c>
    </row>
    <row r="120" spans="1:10" s="21" customFormat="1" ht="12.75">
      <c r="A120" s="14"/>
      <c r="B120" s="20">
        <v>90003</v>
      </c>
      <c r="C120" s="2" t="s">
        <v>35</v>
      </c>
      <c r="D120" s="22">
        <v>627030</v>
      </c>
      <c r="E120" s="7">
        <f>D120-J120</f>
        <v>627030</v>
      </c>
      <c r="F120" s="22">
        <v>0</v>
      </c>
      <c r="G120" s="7">
        <v>0</v>
      </c>
      <c r="H120" s="22">
        <v>0</v>
      </c>
      <c r="I120" s="7">
        <v>0</v>
      </c>
      <c r="J120" s="7">
        <v>0</v>
      </c>
    </row>
    <row r="121" spans="1:10" s="21" customFormat="1" ht="12.75">
      <c r="A121" s="14"/>
      <c r="B121" s="20">
        <v>90004</v>
      </c>
      <c r="C121" s="55" t="s">
        <v>36</v>
      </c>
      <c r="D121" s="22">
        <v>324830</v>
      </c>
      <c r="E121" s="7">
        <f>D121-J121</f>
        <v>324830</v>
      </c>
      <c r="F121" s="22">
        <v>0</v>
      </c>
      <c r="G121" s="7">
        <v>0</v>
      </c>
      <c r="H121" s="22">
        <v>0</v>
      </c>
      <c r="I121" s="7">
        <v>0</v>
      </c>
      <c r="J121" s="7">
        <v>0</v>
      </c>
    </row>
    <row r="122" spans="1:10" s="21" customFormat="1" ht="12.75">
      <c r="A122" s="14"/>
      <c r="B122" s="20">
        <v>90015</v>
      </c>
      <c r="C122" s="2" t="s">
        <v>37</v>
      </c>
      <c r="D122" s="22">
        <v>365850</v>
      </c>
      <c r="E122" s="7">
        <f>D122-J122</f>
        <v>365850</v>
      </c>
      <c r="F122" s="22">
        <v>0</v>
      </c>
      <c r="G122" s="7">
        <v>0</v>
      </c>
      <c r="H122" s="22">
        <v>0</v>
      </c>
      <c r="I122" s="7">
        <v>0</v>
      </c>
      <c r="J122" s="7">
        <v>0</v>
      </c>
    </row>
    <row r="123" spans="1:10" s="21" customFormat="1" ht="12.75">
      <c r="A123" s="14"/>
      <c r="B123" s="20">
        <v>90017</v>
      </c>
      <c r="C123" s="2" t="s">
        <v>81</v>
      </c>
      <c r="D123" s="22">
        <v>250000</v>
      </c>
      <c r="E123" s="7">
        <f>D123-J123</f>
        <v>0</v>
      </c>
      <c r="F123" s="22">
        <v>0</v>
      </c>
      <c r="G123" s="7">
        <v>0</v>
      </c>
      <c r="H123" s="22">
        <v>0</v>
      </c>
      <c r="I123" s="7">
        <v>0</v>
      </c>
      <c r="J123" s="7">
        <v>250000</v>
      </c>
    </row>
    <row r="124" spans="1:10" s="21" customFormat="1" ht="12.75">
      <c r="A124" s="14"/>
      <c r="B124" s="20">
        <v>90095</v>
      </c>
      <c r="C124" s="2" t="s">
        <v>9</v>
      </c>
      <c r="D124" s="22">
        <v>759005</v>
      </c>
      <c r="E124" s="7">
        <f>D124-J124</f>
        <v>7005</v>
      </c>
      <c r="F124" s="22">
        <v>0</v>
      </c>
      <c r="G124" s="7">
        <v>0</v>
      </c>
      <c r="H124" s="22">
        <v>0</v>
      </c>
      <c r="I124" s="7">
        <v>0</v>
      </c>
      <c r="J124" s="7">
        <v>752000</v>
      </c>
    </row>
    <row r="125" spans="1:10" s="21" customFormat="1" ht="12.75">
      <c r="A125" s="14"/>
      <c r="B125" s="20"/>
      <c r="C125" s="2"/>
      <c r="D125" s="22"/>
      <c r="E125" s="7"/>
      <c r="F125" s="22"/>
      <c r="G125" s="7"/>
      <c r="H125" s="22"/>
      <c r="I125" s="7"/>
      <c r="J125" s="7"/>
    </row>
    <row r="126" spans="1:10" s="47" customFormat="1" ht="12.75">
      <c r="A126" s="42">
        <v>921</v>
      </c>
      <c r="B126" s="43"/>
      <c r="C126" s="44" t="s">
        <v>78</v>
      </c>
      <c r="D126" s="45"/>
      <c r="E126" s="56"/>
      <c r="F126" s="45"/>
      <c r="G126" s="56"/>
      <c r="H126" s="45"/>
      <c r="I126" s="56"/>
      <c r="J126" s="56"/>
    </row>
    <row r="127" spans="1:10" s="47" customFormat="1" ht="12.75">
      <c r="A127" s="42"/>
      <c r="B127" s="43"/>
      <c r="C127" s="44" t="s">
        <v>74</v>
      </c>
      <c r="D127" s="45">
        <f>SUM(D128:D130)</f>
        <v>556000</v>
      </c>
      <c r="E127" s="56">
        <f aca="true" t="shared" si="15" ref="E127:J127">SUM(E128:E130)</f>
        <v>556000</v>
      </c>
      <c r="F127" s="45">
        <f t="shared" si="15"/>
        <v>0</v>
      </c>
      <c r="G127" s="56">
        <f t="shared" si="15"/>
        <v>556000</v>
      </c>
      <c r="H127" s="45">
        <f t="shared" si="15"/>
        <v>0</v>
      </c>
      <c r="I127" s="56">
        <f t="shared" si="15"/>
        <v>0</v>
      </c>
      <c r="J127" s="56">
        <f t="shared" si="15"/>
        <v>0</v>
      </c>
    </row>
    <row r="128" spans="1:10" s="21" customFormat="1" ht="12.75">
      <c r="A128" s="14"/>
      <c r="B128" s="20">
        <v>92109</v>
      </c>
      <c r="C128" s="2" t="s">
        <v>38</v>
      </c>
      <c r="D128" s="22">
        <v>261000</v>
      </c>
      <c r="E128" s="7">
        <f>D128-J128</f>
        <v>261000</v>
      </c>
      <c r="F128" s="22">
        <v>0</v>
      </c>
      <c r="G128" s="7">
        <v>261000</v>
      </c>
      <c r="H128" s="22">
        <v>0</v>
      </c>
      <c r="I128" s="7">
        <v>0</v>
      </c>
      <c r="J128" s="7">
        <v>0</v>
      </c>
    </row>
    <row r="129" spans="1:10" s="21" customFormat="1" ht="12.75">
      <c r="A129" s="14"/>
      <c r="B129" s="20">
        <v>92116</v>
      </c>
      <c r="C129" s="2" t="s">
        <v>17</v>
      </c>
      <c r="D129" s="22">
        <v>215000</v>
      </c>
      <c r="E129" s="7">
        <f>D129-J129</f>
        <v>215000</v>
      </c>
      <c r="F129" s="22">
        <v>0</v>
      </c>
      <c r="G129" s="7">
        <v>215000</v>
      </c>
      <c r="H129" s="22">
        <v>0</v>
      </c>
      <c r="I129" s="7">
        <v>0</v>
      </c>
      <c r="J129" s="7">
        <v>0</v>
      </c>
    </row>
    <row r="130" spans="1:10" s="21" customFormat="1" ht="12.75">
      <c r="A130" s="14"/>
      <c r="B130" s="20">
        <v>92195</v>
      </c>
      <c r="C130" s="2" t="s">
        <v>9</v>
      </c>
      <c r="D130" s="22">
        <v>80000</v>
      </c>
      <c r="E130" s="7">
        <f>D130-J130</f>
        <v>80000</v>
      </c>
      <c r="F130" s="22">
        <v>0</v>
      </c>
      <c r="G130" s="7">
        <v>80000</v>
      </c>
      <c r="H130" s="22">
        <v>0</v>
      </c>
      <c r="I130" s="7">
        <v>0</v>
      </c>
      <c r="J130" s="7">
        <v>0</v>
      </c>
    </row>
    <row r="131" spans="1:10" s="21" customFormat="1" ht="12.75">
      <c r="A131" s="14"/>
      <c r="B131" s="20"/>
      <c r="C131" s="2"/>
      <c r="D131" s="22"/>
      <c r="E131" s="7"/>
      <c r="F131" s="22"/>
      <c r="G131" s="7"/>
      <c r="H131" s="22"/>
      <c r="I131" s="7"/>
      <c r="J131" s="7"/>
    </row>
    <row r="132" spans="1:10" s="47" customFormat="1" ht="12.75">
      <c r="A132" s="42">
        <v>926</v>
      </c>
      <c r="B132" s="43"/>
      <c r="C132" s="44" t="s">
        <v>75</v>
      </c>
      <c r="D132" s="45">
        <f>SUM(D133)</f>
        <v>1597835</v>
      </c>
      <c r="E132" s="56">
        <f aca="true" t="shared" si="16" ref="E132:J132">SUM(E133)</f>
        <v>269000</v>
      </c>
      <c r="F132" s="45">
        <f t="shared" si="16"/>
        <v>0</v>
      </c>
      <c r="G132" s="56">
        <f t="shared" si="16"/>
        <v>63000</v>
      </c>
      <c r="H132" s="45">
        <f t="shared" si="16"/>
        <v>0</v>
      </c>
      <c r="I132" s="56">
        <f t="shared" si="16"/>
        <v>0</v>
      </c>
      <c r="J132" s="56">
        <f t="shared" si="16"/>
        <v>1328835</v>
      </c>
    </row>
    <row r="133" spans="1:10" s="21" customFormat="1" ht="12.75">
      <c r="A133" s="14"/>
      <c r="B133" s="20">
        <v>92695</v>
      </c>
      <c r="C133" s="2" t="s">
        <v>9</v>
      </c>
      <c r="D133" s="22">
        <v>1597835</v>
      </c>
      <c r="E133" s="7">
        <f>D133-J133</f>
        <v>269000</v>
      </c>
      <c r="F133" s="22">
        <v>0</v>
      </c>
      <c r="G133" s="7">
        <v>63000</v>
      </c>
      <c r="H133" s="22">
        <v>0</v>
      </c>
      <c r="I133" s="7">
        <v>0</v>
      </c>
      <c r="J133" s="7">
        <v>1328835</v>
      </c>
    </row>
    <row r="134" spans="1:10" s="19" customFormat="1" ht="14.25">
      <c r="A134" s="63"/>
      <c r="B134" s="64"/>
      <c r="C134" s="68"/>
      <c r="D134" s="65"/>
      <c r="E134" s="69"/>
      <c r="F134" s="65"/>
      <c r="G134" s="69"/>
      <c r="H134" s="65"/>
      <c r="I134" s="69"/>
      <c r="J134" s="69"/>
    </row>
    <row r="135" spans="1:10" s="40" customFormat="1" ht="12.75">
      <c r="A135" s="66" t="s">
        <v>76</v>
      </c>
      <c r="B135" s="67"/>
      <c r="C135" s="67"/>
      <c r="D135" s="70">
        <f>D132+D127+D119+D99+D93+D90+D82+D64+D61+D55+D47+D32+D28+D25+D22+D18</f>
        <v>17640514</v>
      </c>
      <c r="E135" s="70">
        <f aca="true" t="shared" si="17" ref="E135:J135">E132+E127+E119+E99+E93+E90+E82+E64+E61+E55+E47+E32+E28+E25+E22+E18</f>
        <v>14883779</v>
      </c>
      <c r="F135" s="70">
        <f t="shared" si="17"/>
        <v>7566115</v>
      </c>
      <c r="G135" s="70">
        <f t="shared" si="17"/>
        <v>860000</v>
      </c>
      <c r="H135" s="70">
        <f t="shared" si="17"/>
        <v>568200</v>
      </c>
      <c r="I135" s="70">
        <f t="shared" si="17"/>
        <v>0</v>
      </c>
      <c r="J135" s="70">
        <f t="shared" si="17"/>
        <v>2756735</v>
      </c>
    </row>
    <row r="136" spans="1:10" ht="12.75">
      <c r="A136" s="21"/>
      <c r="B136"/>
      <c r="D136"/>
      <c r="F136"/>
      <c r="G136"/>
      <c r="H136"/>
      <c r="I136"/>
      <c r="J136"/>
    </row>
    <row r="137" spans="1:10" ht="12.75">
      <c r="A137"/>
      <c r="B137"/>
      <c r="D137"/>
      <c r="F137"/>
      <c r="G137"/>
      <c r="H137"/>
      <c r="I137"/>
      <c r="J137"/>
    </row>
    <row r="138" spans="1:10" ht="12.75">
      <c r="A138"/>
      <c r="B138"/>
      <c r="D138"/>
      <c r="E138"/>
      <c r="F138"/>
      <c r="G138"/>
      <c r="H138"/>
      <c r="I138"/>
      <c r="J138"/>
    </row>
    <row r="139" spans="1:10" ht="12.75">
      <c r="A139"/>
      <c r="B139"/>
      <c r="D139"/>
      <c r="E139"/>
      <c r="F139"/>
      <c r="G139"/>
      <c r="H139"/>
      <c r="I139"/>
      <c r="J139"/>
    </row>
    <row r="140" spans="1:10" ht="12.75">
      <c r="A140"/>
      <c r="B140"/>
      <c r="D140"/>
      <c r="E140"/>
      <c r="F140"/>
      <c r="G140"/>
      <c r="H140"/>
      <c r="I140"/>
      <c r="J140"/>
    </row>
    <row r="141" spans="1:10" ht="12.75">
      <c r="A141"/>
      <c r="B141"/>
      <c r="D141"/>
      <c r="E141"/>
      <c r="F141"/>
      <c r="G141"/>
      <c r="H141"/>
      <c r="I141"/>
      <c r="J141"/>
    </row>
    <row r="142" spans="1:10" ht="12.75">
      <c r="A142"/>
      <c r="B142"/>
      <c r="D142"/>
      <c r="E142"/>
      <c r="F142"/>
      <c r="G142"/>
      <c r="H142"/>
      <c r="I142"/>
      <c r="J142"/>
    </row>
    <row r="143" spans="1:10" ht="12.75">
      <c r="A143"/>
      <c r="B143"/>
      <c r="D143"/>
      <c r="E143"/>
      <c r="F143"/>
      <c r="G143"/>
      <c r="H143"/>
      <c r="I143"/>
      <c r="J143"/>
    </row>
    <row r="144" spans="1:10" ht="12.75">
      <c r="A144"/>
      <c r="B144"/>
      <c r="D144"/>
      <c r="E144"/>
      <c r="F144"/>
      <c r="G144"/>
      <c r="H144"/>
      <c r="I144"/>
      <c r="J144"/>
    </row>
    <row r="145" spans="1:10" ht="12.75">
      <c r="A145"/>
      <c r="B145"/>
      <c r="D145"/>
      <c r="E145"/>
      <c r="F145"/>
      <c r="G145"/>
      <c r="H145"/>
      <c r="I145"/>
      <c r="J145"/>
    </row>
    <row r="146" spans="1:10" ht="12.75">
      <c r="A146"/>
      <c r="B146"/>
      <c r="D146"/>
      <c r="E146"/>
      <c r="F146"/>
      <c r="G146"/>
      <c r="H146"/>
      <c r="I146"/>
      <c r="J146"/>
    </row>
    <row r="147" spans="1:10" ht="12.75">
      <c r="A147"/>
      <c r="B147"/>
      <c r="D147"/>
      <c r="E147"/>
      <c r="F147"/>
      <c r="G147"/>
      <c r="H147"/>
      <c r="I147"/>
      <c r="J147"/>
    </row>
    <row r="148" spans="1:10" ht="12.75">
      <c r="A148"/>
      <c r="B148"/>
      <c r="D148"/>
      <c r="E148"/>
      <c r="F148"/>
      <c r="G148"/>
      <c r="H148"/>
      <c r="I148"/>
      <c r="J148"/>
    </row>
    <row r="149" spans="1:10" ht="12.75">
      <c r="A149"/>
      <c r="B149"/>
      <c r="D149"/>
      <c r="E149"/>
      <c r="F149"/>
      <c r="G149"/>
      <c r="H149"/>
      <c r="I149"/>
      <c r="J149"/>
    </row>
    <row r="150" spans="1:10" ht="12.75">
      <c r="A150"/>
      <c r="B150"/>
      <c r="D150"/>
      <c r="E150"/>
      <c r="F150"/>
      <c r="G150"/>
      <c r="H150"/>
      <c r="I150"/>
      <c r="J150"/>
    </row>
    <row r="151" spans="1:10" ht="12.75">
      <c r="A151"/>
      <c r="B151"/>
      <c r="D151"/>
      <c r="E151"/>
      <c r="F151"/>
      <c r="G151"/>
      <c r="H151"/>
      <c r="I151"/>
      <c r="J151"/>
    </row>
    <row r="152" spans="1:10" ht="12.75">
      <c r="A152"/>
      <c r="B152"/>
      <c r="D152"/>
      <c r="E152"/>
      <c r="F152"/>
      <c r="G152"/>
      <c r="H152"/>
      <c r="I152"/>
      <c r="J152"/>
    </row>
    <row r="153" spans="1:10" ht="12.75">
      <c r="A153"/>
      <c r="B153"/>
      <c r="D153"/>
      <c r="E153"/>
      <c r="F153"/>
      <c r="G153"/>
      <c r="H153"/>
      <c r="I153"/>
      <c r="J153"/>
    </row>
    <row r="154" spans="1:10" ht="12.75">
      <c r="A154"/>
      <c r="B154"/>
      <c r="D154"/>
      <c r="E154"/>
      <c r="F154"/>
      <c r="G154"/>
      <c r="H154"/>
      <c r="I154"/>
      <c r="J154"/>
    </row>
    <row r="155" spans="1:10" ht="12.75">
      <c r="A155"/>
      <c r="B155"/>
      <c r="D155"/>
      <c r="E155"/>
      <c r="F155"/>
      <c r="G155"/>
      <c r="H155"/>
      <c r="I155"/>
      <c r="J155"/>
    </row>
    <row r="156" spans="1:10" ht="12.75">
      <c r="A156"/>
      <c r="B156"/>
      <c r="D156"/>
      <c r="E156"/>
      <c r="F156"/>
      <c r="G156"/>
      <c r="H156"/>
      <c r="I156"/>
      <c r="J156"/>
    </row>
    <row r="157" spans="1:10" ht="12.75">
      <c r="A157"/>
      <c r="B157"/>
      <c r="D157"/>
      <c r="E157"/>
      <c r="F157"/>
      <c r="G157"/>
      <c r="H157"/>
      <c r="I157"/>
      <c r="J157"/>
    </row>
    <row r="158" spans="1:10" ht="12.75">
      <c r="A158"/>
      <c r="B158"/>
      <c r="D158"/>
      <c r="E158"/>
      <c r="F158"/>
      <c r="G158"/>
      <c r="H158"/>
      <c r="I158"/>
      <c r="J158"/>
    </row>
    <row r="159" spans="1:10" ht="12.75">
      <c r="A159"/>
      <c r="B159"/>
      <c r="D159"/>
      <c r="E159"/>
      <c r="F159"/>
      <c r="G159"/>
      <c r="H159"/>
      <c r="I159"/>
      <c r="J159"/>
    </row>
    <row r="160" spans="1:10" ht="12.75">
      <c r="A160"/>
      <c r="B160"/>
      <c r="D160"/>
      <c r="E160"/>
      <c r="F160"/>
      <c r="G160"/>
      <c r="H160"/>
      <c r="I160"/>
      <c r="J160"/>
    </row>
    <row r="161" spans="1:10" ht="12.75">
      <c r="A161"/>
      <c r="B161"/>
      <c r="D161"/>
      <c r="E161"/>
      <c r="F161"/>
      <c r="G161"/>
      <c r="H161"/>
      <c r="I161"/>
      <c r="J161"/>
    </row>
    <row r="162" spans="1:10" ht="12.75">
      <c r="A162"/>
      <c r="B162"/>
      <c r="D162"/>
      <c r="E162"/>
      <c r="F162"/>
      <c r="G162"/>
      <c r="H162"/>
      <c r="I162"/>
      <c r="J162"/>
    </row>
    <row r="163" spans="1:10" ht="12.75">
      <c r="A163"/>
      <c r="B163"/>
      <c r="D163"/>
      <c r="E163"/>
      <c r="F163"/>
      <c r="G163"/>
      <c r="H163"/>
      <c r="I163"/>
      <c r="J163"/>
    </row>
    <row r="164" spans="1:10" ht="12.75">
      <c r="A164"/>
      <c r="B164"/>
      <c r="D164"/>
      <c r="E164"/>
      <c r="F164"/>
      <c r="G164"/>
      <c r="H164"/>
      <c r="I164"/>
      <c r="J164"/>
    </row>
    <row r="165" spans="1:10" ht="12.75">
      <c r="A165"/>
      <c r="B165"/>
      <c r="D165"/>
      <c r="E165"/>
      <c r="F165"/>
      <c r="G165"/>
      <c r="H165"/>
      <c r="I165"/>
      <c r="J165"/>
    </row>
    <row r="166" spans="1:10" ht="12.75">
      <c r="A166"/>
      <c r="B166"/>
      <c r="D166"/>
      <c r="E166"/>
      <c r="F166"/>
      <c r="G166"/>
      <c r="H166"/>
      <c r="I166"/>
      <c r="J166"/>
    </row>
    <row r="167" spans="1:10" ht="12.75">
      <c r="A167"/>
      <c r="B167"/>
      <c r="D167"/>
      <c r="E167"/>
      <c r="F167"/>
      <c r="G167"/>
      <c r="H167"/>
      <c r="I167"/>
      <c r="J167"/>
    </row>
    <row r="168" spans="1:10" ht="12.75">
      <c r="A168"/>
      <c r="B168"/>
      <c r="D168"/>
      <c r="E168"/>
      <c r="F168"/>
      <c r="G168"/>
      <c r="H168"/>
      <c r="I168"/>
      <c r="J168"/>
    </row>
    <row r="169" spans="1:10" ht="12.75">
      <c r="A169"/>
      <c r="B169"/>
      <c r="D169"/>
      <c r="E169"/>
      <c r="F169"/>
      <c r="G169"/>
      <c r="H169"/>
      <c r="I169"/>
      <c r="J169"/>
    </row>
    <row r="170" spans="1:10" ht="12.75">
      <c r="A170"/>
      <c r="B170"/>
      <c r="D170"/>
      <c r="E170"/>
      <c r="F170"/>
      <c r="G170"/>
      <c r="H170"/>
      <c r="I170"/>
      <c r="J170"/>
    </row>
    <row r="171" spans="1:10" ht="12.75">
      <c r="A171"/>
      <c r="B171"/>
      <c r="D171"/>
      <c r="E171"/>
      <c r="F171"/>
      <c r="G171"/>
      <c r="H171"/>
      <c r="I171"/>
      <c r="J171"/>
    </row>
    <row r="172" spans="1:10" ht="12.75">
      <c r="A172"/>
      <c r="B172"/>
      <c r="D172"/>
      <c r="E172"/>
      <c r="F172"/>
      <c r="G172"/>
      <c r="H172"/>
      <c r="I172"/>
      <c r="J172"/>
    </row>
    <row r="173" spans="1:10" ht="12.75">
      <c r="A173"/>
      <c r="B173"/>
      <c r="D173"/>
      <c r="E173"/>
      <c r="F173"/>
      <c r="G173"/>
      <c r="H173"/>
      <c r="I173"/>
      <c r="J173"/>
    </row>
    <row r="174" spans="1:10" ht="12.75">
      <c r="A174"/>
      <c r="B174"/>
      <c r="D174"/>
      <c r="E174"/>
      <c r="F174"/>
      <c r="G174"/>
      <c r="H174"/>
      <c r="I174"/>
      <c r="J174"/>
    </row>
    <row r="175" spans="1:10" ht="12.75">
      <c r="A175"/>
      <c r="B175"/>
      <c r="D175"/>
      <c r="E175"/>
      <c r="F175"/>
      <c r="G175"/>
      <c r="H175"/>
      <c r="I175"/>
      <c r="J175"/>
    </row>
    <row r="176" spans="1:10" ht="12.75">
      <c r="A176"/>
      <c r="B176"/>
      <c r="D176"/>
      <c r="E176"/>
      <c r="F176"/>
      <c r="G176"/>
      <c r="H176"/>
      <c r="I176"/>
      <c r="J176"/>
    </row>
    <row r="177" spans="1:10" ht="12.75">
      <c r="A177"/>
      <c r="B177"/>
      <c r="D177"/>
      <c r="E177"/>
      <c r="F177"/>
      <c r="G177"/>
      <c r="H177"/>
      <c r="I177"/>
      <c r="J177"/>
    </row>
    <row r="178" spans="1:10" ht="12.75">
      <c r="A178"/>
      <c r="B178"/>
      <c r="D178"/>
      <c r="E178"/>
      <c r="F178"/>
      <c r="G178"/>
      <c r="H178"/>
      <c r="I178"/>
      <c r="J178"/>
    </row>
    <row r="179" spans="1:10" ht="12.75">
      <c r="A179"/>
      <c r="B179"/>
      <c r="D179"/>
      <c r="E179"/>
      <c r="F179"/>
      <c r="G179"/>
      <c r="H179"/>
      <c r="I179"/>
      <c r="J179"/>
    </row>
    <row r="180" spans="1:10" ht="12.75">
      <c r="A180"/>
      <c r="B180"/>
      <c r="D180"/>
      <c r="E180"/>
      <c r="F180"/>
      <c r="G180"/>
      <c r="H180"/>
      <c r="I180"/>
      <c r="J180"/>
    </row>
    <row r="181" spans="1:10" ht="12.75">
      <c r="A181"/>
      <c r="B181"/>
      <c r="D181"/>
      <c r="E181"/>
      <c r="F181"/>
      <c r="G181"/>
      <c r="H181"/>
      <c r="I181"/>
      <c r="J181"/>
    </row>
    <row r="182" spans="1:10" ht="12.75">
      <c r="A182"/>
      <c r="B182"/>
      <c r="D182"/>
      <c r="E182"/>
      <c r="F182"/>
      <c r="G182"/>
      <c r="H182"/>
      <c r="I182"/>
      <c r="J182"/>
    </row>
    <row r="183" spans="1:10" ht="12.75">
      <c r="A183"/>
      <c r="B183"/>
      <c r="D183"/>
      <c r="E183"/>
      <c r="F183"/>
      <c r="G183"/>
      <c r="H183"/>
      <c r="I183"/>
      <c r="J183"/>
    </row>
    <row r="184" spans="1:10" ht="12.75">
      <c r="A184"/>
      <c r="B184"/>
      <c r="D184"/>
      <c r="E184"/>
      <c r="F184"/>
      <c r="G184"/>
      <c r="H184"/>
      <c r="I184"/>
      <c r="J184"/>
    </row>
    <row r="185" spans="1:10" ht="12.75">
      <c r="A185"/>
      <c r="B185"/>
      <c r="D185"/>
      <c r="E185"/>
      <c r="F185"/>
      <c r="G185"/>
      <c r="H185"/>
      <c r="I185"/>
      <c r="J185"/>
    </row>
    <row r="186" spans="1:10" ht="12.75">
      <c r="A186"/>
      <c r="B186"/>
      <c r="D186"/>
      <c r="E186"/>
      <c r="F186"/>
      <c r="G186"/>
      <c r="H186"/>
      <c r="I186"/>
      <c r="J186"/>
    </row>
    <row r="187" spans="1:10" ht="12.75">
      <c r="A187"/>
      <c r="B187"/>
      <c r="D187"/>
      <c r="E187"/>
      <c r="F187"/>
      <c r="G187"/>
      <c r="H187"/>
      <c r="I187"/>
      <c r="J187"/>
    </row>
    <row r="188" spans="1:10" ht="12.75">
      <c r="A188"/>
      <c r="B188"/>
      <c r="D188"/>
      <c r="E188"/>
      <c r="F188"/>
      <c r="G188"/>
      <c r="H188"/>
      <c r="I188"/>
      <c r="J188"/>
    </row>
    <row r="189" spans="1:10" ht="12.75">
      <c r="A189"/>
      <c r="B189"/>
      <c r="D189"/>
      <c r="E189"/>
      <c r="F189"/>
      <c r="G189"/>
      <c r="H189"/>
      <c r="I189"/>
      <c r="J189"/>
    </row>
    <row r="190" spans="1:10" ht="12.75">
      <c r="A190"/>
      <c r="B190"/>
      <c r="D190"/>
      <c r="E190"/>
      <c r="F190"/>
      <c r="G190"/>
      <c r="H190"/>
      <c r="I190"/>
      <c r="J190"/>
    </row>
    <row r="191" spans="1:10" ht="12.75">
      <c r="A191"/>
      <c r="B191"/>
      <c r="D191"/>
      <c r="E191"/>
      <c r="F191"/>
      <c r="G191"/>
      <c r="H191"/>
      <c r="I191"/>
      <c r="J191"/>
    </row>
    <row r="192" spans="1:10" ht="12.75">
      <c r="A192"/>
      <c r="B192"/>
      <c r="D192"/>
      <c r="E192"/>
      <c r="F192"/>
      <c r="G192"/>
      <c r="H192"/>
      <c r="I192"/>
      <c r="J192"/>
    </row>
    <row r="193" spans="1:10" ht="12.75">
      <c r="A193"/>
      <c r="B193"/>
      <c r="D193"/>
      <c r="E193"/>
      <c r="F193"/>
      <c r="G193"/>
      <c r="H193"/>
      <c r="I193"/>
      <c r="J193"/>
    </row>
    <row r="194" spans="1:10" ht="12.75">
      <c r="A194"/>
      <c r="B194"/>
      <c r="D194"/>
      <c r="E194"/>
      <c r="F194"/>
      <c r="G194"/>
      <c r="H194"/>
      <c r="I194"/>
      <c r="J194"/>
    </row>
    <row r="195" spans="1:10" ht="12.75">
      <c r="A195"/>
      <c r="B195"/>
      <c r="D195"/>
      <c r="E195"/>
      <c r="F195"/>
      <c r="G195"/>
      <c r="H195"/>
      <c r="I195"/>
      <c r="J195"/>
    </row>
    <row r="196" spans="1:10" ht="12.75">
      <c r="A196"/>
      <c r="B196"/>
      <c r="D196"/>
      <c r="E196"/>
      <c r="F196"/>
      <c r="G196"/>
      <c r="H196"/>
      <c r="I196"/>
      <c r="J196"/>
    </row>
    <row r="197" spans="1:10" ht="12.75">
      <c r="A197"/>
      <c r="B197"/>
      <c r="D197"/>
      <c r="E197"/>
      <c r="F197"/>
      <c r="G197"/>
      <c r="H197"/>
      <c r="I197"/>
      <c r="J197"/>
    </row>
    <row r="198" spans="1:10" ht="12.75">
      <c r="A198"/>
      <c r="B198"/>
      <c r="D198"/>
      <c r="E198"/>
      <c r="F198"/>
      <c r="G198"/>
      <c r="H198"/>
      <c r="I198"/>
      <c r="J198"/>
    </row>
    <row r="199" spans="1:10" ht="12.75">
      <c r="A199"/>
      <c r="B199"/>
      <c r="D199"/>
      <c r="E199"/>
      <c r="F199"/>
      <c r="G199"/>
      <c r="H199"/>
      <c r="I199"/>
      <c r="J199"/>
    </row>
    <row r="200" spans="1:10" ht="12.75">
      <c r="A200"/>
      <c r="B200"/>
      <c r="D200"/>
      <c r="E200"/>
      <c r="F200"/>
      <c r="G200"/>
      <c r="H200"/>
      <c r="I200"/>
      <c r="J200"/>
    </row>
    <row r="201" spans="1:10" ht="12.75">
      <c r="A201"/>
      <c r="B201"/>
      <c r="D201"/>
      <c r="E201"/>
      <c r="F201"/>
      <c r="G201"/>
      <c r="H201"/>
      <c r="I201"/>
      <c r="J201"/>
    </row>
    <row r="202" spans="1:10" ht="12.75">
      <c r="A202"/>
      <c r="B202"/>
      <c r="D202"/>
      <c r="E202"/>
      <c r="F202"/>
      <c r="G202"/>
      <c r="H202"/>
      <c r="I202"/>
      <c r="J202"/>
    </row>
    <row r="203" spans="1:10" ht="12.75">
      <c r="A203"/>
      <c r="B203"/>
      <c r="D203"/>
      <c r="E203"/>
      <c r="F203"/>
      <c r="G203"/>
      <c r="H203"/>
      <c r="I203"/>
      <c r="J203"/>
    </row>
    <row r="204" spans="1:10" ht="12.75">
      <c r="A204"/>
      <c r="B204"/>
      <c r="D204"/>
      <c r="E204"/>
      <c r="F204"/>
      <c r="G204"/>
      <c r="H204"/>
      <c r="I204"/>
      <c r="J204"/>
    </row>
    <row r="205" spans="1:10" ht="12.75">
      <c r="A205"/>
      <c r="B205"/>
      <c r="D205"/>
      <c r="E205"/>
      <c r="F205"/>
      <c r="G205"/>
      <c r="H205"/>
      <c r="I205"/>
      <c r="J205"/>
    </row>
    <row r="206" spans="1:10" ht="12.75">
      <c r="A206"/>
      <c r="B206"/>
      <c r="D206"/>
      <c r="E206"/>
      <c r="F206"/>
      <c r="G206"/>
      <c r="H206"/>
      <c r="I206"/>
      <c r="J206"/>
    </row>
    <row r="207" spans="1:10" ht="12.75">
      <c r="A207"/>
      <c r="B207"/>
      <c r="D207"/>
      <c r="E207"/>
      <c r="F207"/>
      <c r="G207"/>
      <c r="H207"/>
      <c r="I207"/>
      <c r="J207"/>
    </row>
  </sheetData>
  <mergeCells count="8">
    <mergeCell ref="E75:I75"/>
    <mergeCell ref="E111:I111"/>
    <mergeCell ref="E11:I11"/>
    <mergeCell ref="C5:G5"/>
    <mergeCell ref="C7:F7"/>
    <mergeCell ref="C8:F8"/>
    <mergeCell ref="E40:I40"/>
    <mergeCell ref="A6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2004-11-09T13:38:29Z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