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<sst xmlns="http://schemas.openxmlformats.org/spreadsheetml/2006/main" count="168" uniqueCount="115">
  <si>
    <t>Lp.</t>
  </si>
  <si>
    <t>I</t>
  </si>
  <si>
    <t>Dotacja z budżetu gminy</t>
  </si>
  <si>
    <t>II</t>
  </si>
  <si>
    <t>III</t>
  </si>
  <si>
    <t>IV</t>
  </si>
  <si>
    <t>1.</t>
  </si>
  <si>
    <t>wynajem pomieszczeń</t>
  </si>
  <si>
    <t>2.</t>
  </si>
  <si>
    <t>opłaty za zagubione książki</t>
  </si>
  <si>
    <t>3.</t>
  </si>
  <si>
    <t>opłaty za przetrzymywanie książek</t>
  </si>
  <si>
    <t>V</t>
  </si>
  <si>
    <t>VI</t>
  </si>
  <si>
    <t>VII</t>
  </si>
  <si>
    <t>Razem przychody</t>
  </si>
  <si>
    <t>Razem przychody i środki obrotowe</t>
  </si>
  <si>
    <t>4.</t>
  </si>
  <si>
    <t>5.</t>
  </si>
  <si>
    <t>6.</t>
  </si>
  <si>
    <t>VIII</t>
  </si>
  <si>
    <t>IX</t>
  </si>
  <si>
    <t>X</t>
  </si>
  <si>
    <t>XI</t>
  </si>
  <si>
    <t>XII</t>
  </si>
  <si>
    <t>XIII</t>
  </si>
  <si>
    <t>XIV</t>
  </si>
  <si>
    <t>Zbiory biblioteczne</t>
  </si>
  <si>
    <t>artykuły biurowe</t>
  </si>
  <si>
    <t>środki czystości</t>
  </si>
  <si>
    <t xml:space="preserve">energia elektryczna </t>
  </si>
  <si>
    <t>olej opałowy</t>
  </si>
  <si>
    <t>remont i konserwacja kserokopiarki</t>
  </si>
  <si>
    <t>atestacja gaśnic</t>
  </si>
  <si>
    <t>opłaty pocztowe</t>
  </si>
  <si>
    <t>rozmowy telefoniczne</t>
  </si>
  <si>
    <t>znaczki pocztowe</t>
  </si>
  <si>
    <t>prowizje bankowe</t>
  </si>
  <si>
    <t>badania profilaktyczne pracowników</t>
  </si>
  <si>
    <t>zakładowy fundusz nagród</t>
  </si>
  <si>
    <t>Składki na ubezpieczenie społeczne</t>
  </si>
  <si>
    <t>Składki na FP i FGŚP</t>
  </si>
  <si>
    <t>Odpisy na ZFŚS</t>
  </si>
  <si>
    <t>Podróże służbowe</t>
  </si>
  <si>
    <t xml:space="preserve">ubezpieczenie mienia </t>
  </si>
  <si>
    <t>usługi prawne</t>
  </si>
  <si>
    <t>Razem koszty</t>
  </si>
  <si>
    <t xml:space="preserve">XV </t>
  </si>
  <si>
    <t>Amortyzacja środków trwałych</t>
  </si>
  <si>
    <t>Razem koszty i amortyzacja</t>
  </si>
  <si>
    <t xml:space="preserve">            X</t>
  </si>
  <si>
    <t>TREŚĆ</t>
  </si>
  <si>
    <t xml:space="preserve">           X</t>
  </si>
  <si>
    <t>wywóz nieczystości</t>
  </si>
  <si>
    <t>usługi informatyczne</t>
  </si>
  <si>
    <t>wydatki związane z BHP</t>
  </si>
  <si>
    <t>składka członkowska PZB</t>
  </si>
  <si>
    <t>ścieki</t>
  </si>
  <si>
    <t>pozostałe</t>
  </si>
  <si>
    <t>Wartości niematerialne i prawne</t>
  </si>
  <si>
    <t xml:space="preserve">Stan środków obrot na początek roku  </t>
  </si>
  <si>
    <t>koszty reprezentacji i reklamy</t>
  </si>
  <si>
    <t xml:space="preserve">2. </t>
  </si>
  <si>
    <t>PLAN NA 2003 ROK</t>
  </si>
  <si>
    <t>materiały do remontów i konserwacji</t>
  </si>
  <si>
    <t>sprzedaż książek z darów,ubytkowanych</t>
  </si>
  <si>
    <t>Przychody finansowe (ods. bankowe)</t>
  </si>
  <si>
    <t>woda</t>
  </si>
  <si>
    <t>papier ksero, toner</t>
  </si>
  <si>
    <t>konserwacja pieca</t>
  </si>
  <si>
    <t>XVI</t>
  </si>
  <si>
    <t>XV</t>
  </si>
  <si>
    <t>XVII</t>
  </si>
  <si>
    <t>Koszty finansowe</t>
  </si>
  <si>
    <t>darowizny</t>
  </si>
  <si>
    <t>PLAN PO ZMIANACH NA ROK 2003</t>
  </si>
  <si>
    <t>PRZEWIDYWANE WYKONANIE DO XII 2003 ROKU</t>
  </si>
  <si>
    <t>% REAKIZACJI PLANU NA ROK 2003</t>
  </si>
  <si>
    <t>kiermasz książek</t>
  </si>
  <si>
    <t>% REALIZA CJI          PLANU NA ROK 2003</t>
  </si>
  <si>
    <t>PLAN NA 2004 ROK</t>
  </si>
  <si>
    <t>PLAN NA    2004           ROK</t>
  </si>
  <si>
    <t>PLAN NA      2003                   ROK</t>
  </si>
  <si>
    <t>instalacja i abonament łącze internetowe</t>
  </si>
  <si>
    <t>usługi ksero</t>
  </si>
  <si>
    <t xml:space="preserve">usługi internetowe </t>
  </si>
  <si>
    <r>
      <t xml:space="preserve">Pozostałe przychody </t>
    </r>
    <r>
      <rPr>
        <sz val="10"/>
        <rFont val="Arial CE"/>
        <family val="2"/>
      </rPr>
      <t>w tym:</t>
    </r>
  </si>
  <si>
    <r>
      <t xml:space="preserve">Pozostałe przychody operacyjne  </t>
    </r>
    <r>
      <rPr>
        <sz val="10"/>
        <rFont val="Arial CE"/>
        <family val="2"/>
      </rPr>
      <t>w tym:</t>
    </r>
  </si>
  <si>
    <r>
      <t xml:space="preserve">Zużycie materiałów  </t>
    </r>
    <r>
      <rPr>
        <sz val="10"/>
        <rFont val="Arial CE"/>
        <family val="2"/>
      </rPr>
      <t>w tym:</t>
    </r>
  </si>
  <si>
    <r>
      <t xml:space="preserve">Zużycie energii  </t>
    </r>
    <r>
      <rPr>
        <sz val="10"/>
        <rFont val="Arial CE"/>
        <family val="2"/>
      </rPr>
      <t>w tym:</t>
    </r>
  </si>
  <si>
    <r>
      <t xml:space="preserve">Usługi remontowe obce </t>
    </r>
    <r>
      <rPr>
        <sz val="10"/>
        <rFont val="Arial CE"/>
        <family val="2"/>
      </rPr>
      <t xml:space="preserve"> w tym:</t>
    </r>
  </si>
  <si>
    <r>
      <t xml:space="preserve">Usługi telekomun i pocztowe  </t>
    </r>
    <r>
      <rPr>
        <sz val="10"/>
        <rFont val="Arial CE"/>
        <family val="2"/>
      </rPr>
      <t>w tym:</t>
    </r>
  </si>
  <si>
    <r>
      <t xml:space="preserve">Pozostałe usługi obce </t>
    </r>
    <r>
      <rPr>
        <sz val="10"/>
        <rFont val="Arial CE"/>
        <family val="2"/>
      </rPr>
      <t xml:space="preserve"> w tym:</t>
    </r>
  </si>
  <si>
    <r>
      <t xml:space="preserve">Wynagrodzenia  </t>
    </r>
    <r>
      <rPr>
        <sz val="10"/>
        <rFont val="Arial CE"/>
        <family val="2"/>
      </rPr>
      <t>w tym:</t>
    </r>
  </si>
  <si>
    <r>
      <t xml:space="preserve">Pozostałe koszty  </t>
    </r>
    <r>
      <rPr>
        <sz val="10"/>
        <rFont val="Arial CE"/>
        <family val="2"/>
      </rPr>
      <t xml:space="preserve"> w tym:</t>
    </r>
  </si>
  <si>
    <t>WZROST/SPADEK KOSZTÓW W STOS. DO ROKU 2003 w %</t>
  </si>
  <si>
    <t>WZROST/SPADEK PRZYCHODÓW W STOS. DO ROKU 2003 w %</t>
  </si>
  <si>
    <r>
      <t xml:space="preserve">Przychody ze sprzedaży usług </t>
    </r>
    <r>
      <rPr>
        <sz val="10"/>
        <rFont val="Arial CE"/>
        <family val="2"/>
      </rPr>
      <t>w tym:</t>
    </r>
  </si>
  <si>
    <t>PLAN PO ZMIANACH NA 2003 ROK</t>
  </si>
  <si>
    <t>WYKONANIE DO XII 2003 ROKU</t>
  </si>
  <si>
    <t>WYKONANIE DO  XII  2003 ROKU</t>
  </si>
  <si>
    <t>Razem koszty, zakup śr. trwałych i zobowiazania</t>
  </si>
  <si>
    <t xml:space="preserve">Zobowowiązania wobec dostawców - saldo </t>
  </si>
  <si>
    <t>wynagrodzenia osobowe pracowników</t>
  </si>
  <si>
    <t xml:space="preserve">pozostałe usługi obce  </t>
  </si>
  <si>
    <t>pozostałe materiały</t>
  </si>
  <si>
    <t>pozostałe usługi remontowe ( konserwacja pieca, inne)</t>
  </si>
  <si>
    <t>Międzyzdroje 12.01.2004r.</t>
  </si>
  <si>
    <t>Środki trwałe amortyzowane  jednorazowo</t>
  </si>
  <si>
    <t>Środki trwałe amortyzowane  stopniowo</t>
  </si>
  <si>
    <t>koszty obowiazkowego szkolenia pracowników</t>
  </si>
  <si>
    <r>
      <t xml:space="preserve">Pozostałe świadczenia na rzecz pracowników </t>
    </r>
    <r>
      <rPr>
        <sz val="10"/>
        <rFont val="Arial CE"/>
        <family val="2"/>
      </rPr>
      <t>w tym:</t>
    </r>
  </si>
  <si>
    <t>monitoring budynku</t>
  </si>
  <si>
    <t>prasa</t>
  </si>
  <si>
    <t>dzierżawa balustrady na balkonie inne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</si>
</sst>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0.0%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0.000000"/>
    <numFmt numFmtId="175" formatCode="0.000000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sz val="10"/>
      <color indexed="22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2" fontId="3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3" fontId="1" fillId="0" borderId="1" xfId="15" applyFont="1" applyBorder="1" applyAlignment="1">
      <alignment horizontal="right"/>
    </xf>
    <xf numFmtId="43" fontId="0" fillId="0" borderId="1" xfId="15" applyFont="1" applyBorder="1" applyAlignment="1">
      <alignment horizontal="right"/>
    </xf>
    <xf numFmtId="43" fontId="1" fillId="0" borderId="1" xfId="15" applyFont="1" applyBorder="1" applyAlignment="1">
      <alignment/>
    </xf>
    <xf numFmtId="43" fontId="0" fillId="0" borderId="1" xfId="15" applyFont="1" applyBorder="1" applyAlignment="1">
      <alignment/>
    </xf>
    <xf numFmtId="0" fontId="4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8" xfId="0" applyFont="1" applyBorder="1" applyAlignment="1">
      <alignment/>
    </xf>
    <xf numFmtId="2" fontId="2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2" fontId="1" fillId="2" borderId="1" xfId="0" applyNumberFormat="1" applyFont="1" applyFill="1" applyBorder="1" applyAlignment="1">
      <alignment/>
    </xf>
    <xf numFmtId="43" fontId="1" fillId="2" borderId="1" xfId="15" applyFont="1" applyFill="1" applyBorder="1" applyAlignment="1">
      <alignment horizontal="right"/>
    </xf>
    <xf numFmtId="43" fontId="1" fillId="2" borderId="1" xfId="15" applyNumberFormat="1" applyFont="1" applyFill="1" applyBorder="1" applyAlignment="1">
      <alignment horizontal="right"/>
    </xf>
    <xf numFmtId="2" fontId="3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3" xfId="0" applyFont="1" applyBorder="1" applyAlignment="1">
      <alignment/>
    </xf>
    <xf numFmtId="2" fontId="7" fillId="0" borderId="14" xfId="0" applyNumberFormat="1" applyFont="1" applyFill="1" applyBorder="1" applyAlignment="1">
      <alignment/>
    </xf>
    <xf numFmtId="2" fontId="1" fillId="2" borderId="3" xfId="0" applyNumberFormat="1" applyFont="1" applyFill="1" applyBorder="1" applyAlignment="1">
      <alignment/>
    </xf>
    <xf numFmtId="2" fontId="1" fillId="0" borderId="3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1" fillId="3" borderId="1" xfId="0" applyNumberFormat="1" applyFon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43" fontId="0" fillId="3" borderId="1" xfId="15" applyNumberFormat="1" applyFont="1" applyFill="1" applyBorder="1" applyAlignment="1">
      <alignment horizontal="right"/>
    </xf>
    <xf numFmtId="2" fontId="0" fillId="3" borderId="3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2" fontId="0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3" borderId="13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3" borderId="6" xfId="0" applyNumberFormat="1" applyFont="1" applyFill="1" applyBorder="1" applyAlignment="1">
      <alignment/>
    </xf>
    <xf numFmtId="2" fontId="1" fillId="3" borderId="6" xfId="0" applyNumberFormat="1" applyFont="1" applyFill="1" applyBorder="1" applyAlignment="1">
      <alignment/>
    </xf>
    <xf numFmtId="2" fontId="1" fillId="0" borderId="6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3" borderId="10" xfId="0" applyNumberFormat="1" applyFont="1" applyFill="1" applyBorder="1" applyAlignment="1">
      <alignment/>
    </xf>
    <xf numFmtId="2" fontId="1" fillId="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1" fillId="2" borderId="15" xfId="0" applyNumberFormat="1" applyFont="1" applyFill="1" applyBorder="1" applyAlignment="1">
      <alignment/>
    </xf>
    <xf numFmtId="2" fontId="7" fillId="2" borderId="3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/>
    </xf>
    <xf numFmtId="2" fontId="10" fillId="0" borderId="3" xfId="0" applyNumberFormat="1" applyFont="1" applyFill="1" applyBorder="1" applyAlignment="1">
      <alignment/>
    </xf>
    <xf numFmtId="167" fontId="1" fillId="2" borderId="1" xfId="0" applyNumberFormat="1" applyFont="1" applyFill="1" applyBorder="1" applyAlignment="1">
      <alignment/>
    </xf>
    <xf numFmtId="167" fontId="0" fillId="0" borderId="1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7" fillId="0" borderId="3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3" borderId="4" xfId="0" applyNumberFormat="1" applyFont="1" applyFill="1" applyBorder="1" applyAlignment="1">
      <alignment/>
    </xf>
    <xf numFmtId="2" fontId="0" fillId="0" borderId="5" xfId="0" applyNumberFormat="1" applyFont="1" applyBorder="1" applyAlignment="1">
      <alignment/>
    </xf>
    <xf numFmtId="2" fontId="0" fillId="3" borderId="5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2" fontId="10" fillId="0" borderId="14" xfId="0" applyNumberFormat="1" applyFont="1" applyFill="1" applyBorder="1" applyAlignment="1">
      <alignment/>
    </xf>
    <xf numFmtId="2" fontId="1" fillId="3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2" fontId="1" fillId="3" borderId="16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9" fillId="0" borderId="17" xfId="0" applyFont="1" applyBorder="1" applyAlignment="1">
      <alignment/>
    </xf>
    <xf numFmtId="0" fontId="1" fillId="2" borderId="18" xfId="0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2" fontId="1" fillId="2" borderId="16" xfId="0" applyNumberFormat="1" applyFont="1" applyFill="1" applyBorder="1" applyAlignment="1">
      <alignment/>
    </xf>
    <xf numFmtId="0" fontId="9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B1">
      <selection activeCell="B28" sqref="B28"/>
    </sheetView>
  </sheetViews>
  <sheetFormatPr defaultColWidth="9.00390625" defaultRowHeight="12.75"/>
  <cols>
    <col min="1" max="1" width="5.00390625" style="0" customWidth="1"/>
    <col min="2" max="2" width="48.25390625" style="0" customWidth="1"/>
    <col min="3" max="3" width="11.125" style="0" hidden="1" customWidth="1"/>
    <col min="4" max="4" width="12.875" style="0" customWidth="1"/>
    <col min="5" max="5" width="13.375" style="0" customWidth="1"/>
    <col min="6" max="6" width="14.75390625" style="0" hidden="1" customWidth="1"/>
    <col min="7" max="7" width="13.125" style="0" customWidth="1"/>
    <col min="8" max="10" width="9.625" style="0" hidden="1" customWidth="1"/>
    <col min="11" max="11" width="13.375" style="0" customWidth="1"/>
    <col min="12" max="12" width="9.625" style="0" hidden="1" customWidth="1"/>
    <col min="13" max="13" width="0.12890625" style="0" hidden="1" customWidth="1"/>
    <col min="14" max="14" width="9.625" style="0" hidden="1" customWidth="1"/>
    <col min="15" max="15" width="10.875" style="0" hidden="1" customWidth="1"/>
    <col min="16" max="16" width="13.00390625" style="0" customWidth="1"/>
    <col min="17" max="17" width="10.875" style="0" hidden="1" customWidth="1"/>
    <col min="18" max="18" width="9.75390625" style="0" hidden="1" customWidth="1"/>
    <col min="19" max="20" width="9.00390625" style="0" hidden="1" customWidth="1"/>
    <col min="21" max="21" width="11.25390625" style="0" customWidth="1"/>
  </cols>
  <sheetData>
    <row r="1" spans="1:22" ht="93" customHeight="1">
      <c r="A1" s="53" t="s">
        <v>0</v>
      </c>
      <c r="B1" s="54" t="s">
        <v>51</v>
      </c>
      <c r="C1" s="54"/>
      <c r="D1" s="54" t="s">
        <v>81</v>
      </c>
      <c r="E1" s="55" t="s">
        <v>82</v>
      </c>
      <c r="F1" s="55" t="s">
        <v>98</v>
      </c>
      <c r="G1" s="55" t="s">
        <v>75</v>
      </c>
      <c r="H1" s="54"/>
      <c r="I1" s="54"/>
      <c r="J1" s="54"/>
      <c r="K1" s="54" t="s">
        <v>100</v>
      </c>
      <c r="L1" s="54"/>
      <c r="M1" s="54" t="s">
        <v>76</v>
      </c>
      <c r="N1" s="54"/>
      <c r="O1" s="54"/>
      <c r="P1" s="54" t="s">
        <v>77</v>
      </c>
      <c r="Q1" s="54"/>
      <c r="R1" s="52"/>
      <c r="S1" s="52"/>
      <c r="T1" s="56"/>
      <c r="U1" s="51" t="s">
        <v>96</v>
      </c>
      <c r="V1" s="29"/>
    </row>
    <row r="2" spans="1:22" ht="15.75">
      <c r="A2" s="37" t="s">
        <v>1</v>
      </c>
      <c r="B2" s="61" t="s">
        <v>2</v>
      </c>
      <c r="C2" s="31"/>
      <c r="D2" s="31">
        <v>215000</v>
      </c>
      <c r="E2" s="31">
        <v>202000</v>
      </c>
      <c r="F2" s="31">
        <v>202000</v>
      </c>
      <c r="G2" s="31">
        <v>202000</v>
      </c>
      <c r="H2" s="31"/>
      <c r="I2" s="31">
        <v>20390</v>
      </c>
      <c r="J2" s="31"/>
      <c r="K2" s="31">
        <v>202000</v>
      </c>
      <c r="L2" s="31"/>
      <c r="M2" s="31">
        <f>G2-K2</f>
        <v>0</v>
      </c>
      <c r="N2" s="31"/>
      <c r="O2" s="31"/>
      <c r="P2" s="31">
        <f>K2*100/G2</f>
        <v>100</v>
      </c>
      <c r="Q2" s="32" t="e">
        <f>H2*100/H20</f>
        <v>#DIV/0!</v>
      </c>
      <c r="R2" s="31"/>
      <c r="S2" s="31"/>
      <c r="T2" s="46"/>
      <c r="U2" s="31">
        <v>6.44</v>
      </c>
      <c r="V2" s="2"/>
    </row>
    <row r="3" spans="1:21" ht="15.75">
      <c r="A3" s="37" t="s">
        <v>3</v>
      </c>
      <c r="B3" s="61" t="s">
        <v>97</v>
      </c>
      <c r="C3" s="31"/>
      <c r="D3" s="31">
        <f>D4+D5</f>
        <v>18000</v>
      </c>
      <c r="E3" s="31">
        <v>15400</v>
      </c>
      <c r="F3" s="31">
        <v>15000</v>
      </c>
      <c r="G3" s="31">
        <v>15000</v>
      </c>
      <c r="H3" s="61"/>
      <c r="I3" s="61">
        <v>1415.5</v>
      </c>
      <c r="J3" s="31"/>
      <c r="K3" s="31">
        <v>14932.5</v>
      </c>
      <c r="L3" s="31"/>
      <c r="M3" s="31">
        <f aca="true" t="shared" si="0" ref="M3:M24">G3-K3</f>
        <v>67.5</v>
      </c>
      <c r="N3" s="61"/>
      <c r="O3" s="31"/>
      <c r="P3" s="31">
        <f aca="true" t="shared" si="1" ref="P3:P24">K3*100/G3</f>
        <v>99.55</v>
      </c>
      <c r="Q3" s="33" t="e">
        <f>H3*100/H20</f>
        <v>#DIV/0!</v>
      </c>
      <c r="R3" s="31"/>
      <c r="S3" s="31"/>
      <c r="T3" s="46"/>
      <c r="U3" s="31">
        <v>20</v>
      </c>
    </row>
    <row r="4" spans="1:21" ht="15">
      <c r="A4" s="99" t="s">
        <v>6</v>
      </c>
      <c r="B4" s="62" t="s">
        <v>84</v>
      </c>
      <c r="C4" s="50"/>
      <c r="D4" s="50">
        <v>15000</v>
      </c>
      <c r="E4" s="50">
        <v>15400</v>
      </c>
      <c r="F4" s="50">
        <v>15000</v>
      </c>
      <c r="G4" s="50">
        <v>15000</v>
      </c>
      <c r="H4" s="62"/>
      <c r="I4" s="62"/>
      <c r="J4" s="50"/>
      <c r="K4" s="50">
        <v>14932.5</v>
      </c>
      <c r="L4" s="50"/>
      <c r="M4" s="50">
        <v>5362.95</v>
      </c>
      <c r="N4" s="62"/>
      <c r="O4" s="50"/>
      <c r="P4" s="50">
        <v>64.25</v>
      </c>
      <c r="Q4" s="59"/>
      <c r="R4" s="50"/>
      <c r="S4" s="50"/>
      <c r="T4" s="60"/>
      <c r="U4" s="49"/>
    </row>
    <row r="5" spans="1:21" ht="15">
      <c r="A5" s="99" t="s">
        <v>8</v>
      </c>
      <c r="B5" s="62" t="s">
        <v>85</v>
      </c>
      <c r="C5" s="50"/>
      <c r="D5" s="50">
        <v>3000</v>
      </c>
      <c r="E5" s="50">
        <v>0</v>
      </c>
      <c r="F5" s="50">
        <v>0</v>
      </c>
      <c r="G5" s="50">
        <v>0</v>
      </c>
      <c r="H5" s="62"/>
      <c r="I5" s="62"/>
      <c r="J5" s="50"/>
      <c r="K5" s="50">
        <v>0</v>
      </c>
      <c r="L5" s="50"/>
      <c r="M5" s="50">
        <v>0</v>
      </c>
      <c r="N5" s="62"/>
      <c r="O5" s="50"/>
      <c r="P5" s="50">
        <v>0</v>
      </c>
      <c r="Q5" s="59"/>
      <c r="R5" s="50"/>
      <c r="S5" s="50"/>
      <c r="T5" s="60"/>
      <c r="U5" s="49"/>
    </row>
    <row r="6" spans="1:21" ht="15.75">
      <c r="A6" s="37" t="s">
        <v>4</v>
      </c>
      <c r="B6" s="61" t="s">
        <v>66</v>
      </c>
      <c r="C6" s="31"/>
      <c r="D6" s="31">
        <v>100</v>
      </c>
      <c r="E6" s="31">
        <v>200</v>
      </c>
      <c r="F6" s="31">
        <v>120</v>
      </c>
      <c r="G6" s="31">
        <v>120</v>
      </c>
      <c r="H6" s="61"/>
      <c r="I6" s="31">
        <v>0</v>
      </c>
      <c r="J6" s="31"/>
      <c r="K6" s="31">
        <v>93.35</v>
      </c>
      <c r="L6" s="31"/>
      <c r="M6" s="31">
        <v>120</v>
      </c>
      <c r="N6" s="61"/>
      <c r="O6" s="31"/>
      <c r="P6" s="31">
        <f t="shared" si="1"/>
        <v>77.79166666666667</v>
      </c>
      <c r="Q6" s="32" t="e">
        <f>H6*100/H20</f>
        <v>#DIV/0!</v>
      </c>
      <c r="R6" s="31"/>
      <c r="S6" s="31"/>
      <c r="T6" s="46"/>
      <c r="U6" s="31">
        <v>-16.67</v>
      </c>
    </row>
    <row r="7" spans="1:21" ht="15.75">
      <c r="A7" s="37" t="s">
        <v>5</v>
      </c>
      <c r="B7" s="61" t="s">
        <v>86</v>
      </c>
      <c r="C7" s="31"/>
      <c r="D7" s="31">
        <f>D8+D9+D10</f>
        <v>580</v>
      </c>
      <c r="E7" s="31">
        <f>E8+E9+E10</f>
        <v>300</v>
      </c>
      <c r="F7" s="31">
        <f>F8+F9+F10</f>
        <v>550</v>
      </c>
      <c r="G7" s="31">
        <f>G8+G9+G10</f>
        <v>550</v>
      </c>
      <c r="H7" s="31"/>
      <c r="I7" s="31">
        <f>I8+I9+I10</f>
        <v>80</v>
      </c>
      <c r="J7" s="31"/>
      <c r="K7" s="31">
        <f>K8+K9+K10</f>
        <v>495</v>
      </c>
      <c r="L7" s="31"/>
      <c r="M7" s="31">
        <f t="shared" si="0"/>
        <v>55</v>
      </c>
      <c r="N7" s="31"/>
      <c r="O7" s="31"/>
      <c r="P7" s="31">
        <f t="shared" si="1"/>
        <v>90</v>
      </c>
      <c r="Q7" s="32" t="e">
        <f>H7*100/H20</f>
        <v>#DIV/0!</v>
      </c>
      <c r="R7" s="31"/>
      <c r="S7" s="31"/>
      <c r="T7" s="46"/>
      <c r="U7" s="31">
        <v>5.45</v>
      </c>
    </row>
    <row r="8" spans="1:21" ht="15">
      <c r="A8" s="38" t="s">
        <v>6</v>
      </c>
      <c r="B8" s="63" t="s">
        <v>7</v>
      </c>
      <c r="C8" s="4"/>
      <c r="D8" s="4">
        <v>480</v>
      </c>
      <c r="E8" s="50">
        <v>200</v>
      </c>
      <c r="F8" s="50">
        <v>450</v>
      </c>
      <c r="G8" s="50">
        <v>450</v>
      </c>
      <c r="H8" s="4"/>
      <c r="I8" s="4">
        <v>80</v>
      </c>
      <c r="J8" s="4"/>
      <c r="K8" s="4">
        <v>480</v>
      </c>
      <c r="L8" s="4"/>
      <c r="M8" s="50">
        <f t="shared" si="0"/>
        <v>-30</v>
      </c>
      <c r="N8" s="4"/>
      <c r="O8" s="4"/>
      <c r="P8" s="4">
        <f t="shared" si="1"/>
        <v>106.66666666666667</v>
      </c>
      <c r="Q8" s="11" t="e">
        <f>H8*100/H20</f>
        <v>#DIV/0!</v>
      </c>
      <c r="R8" s="4"/>
      <c r="S8" s="4"/>
      <c r="T8" s="48"/>
      <c r="U8" s="49"/>
    </row>
    <row r="9" spans="1:21" ht="15">
      <c r="A9" s="38" t="s">
        <v>8</v>
      </c>
      <c r="B9" s="63" t="s">
        <v>9</v>
      </c>
      <c r="C9" s="4"/>
      <c r="D9" s="4">
        <v>50</v>
      </c>
      <c r="E9" s="50">
        <v>50</v>
      </c>
      <c r="F9" s="50">
        <v>50</v>
      </c>
      <c r="G9" s="50">
        <v>50</v>
      </c>
      <c r="H9" s="4"/>
      <c r="I9" s="4">
        <v>0</v>
      </c>
      <c r="J9" s="4"/>
      <c r="K9" s="4">
        <v>15</v>
      </c>
      <c r="L9" s="4"/>
      <c r="M9" s="50">
        <f t="shared" si="0"/>
        <v>35</v>
      </c>
      <c r="N9" s="4"/>
      <c r="O9" s="4"/>
      <c r="P9" s="4">
        <f t="shared" si="1"/>
        <v>30</v>
      </c>
      <c r="Q9" s="11">
        <v>0</v>
      </c>
      <c r="R9" s="4"/>
      <c r="S9" s="4"/>
      <c r="T9" s="48"/>
      <c r="U9" s="49"/>
    </row>
    <row r="10" spans="1:21" ht="15">
      <c r="A10" s="38" t="s">
        <v>10</v>
      </c>
      <c r="B10" s="63" t="s">
        <v>11</v>
      </c>
      <c r="C10" s="4"/>
      <c r="D10" s="4">
        <v>50</v>
      </c>
      <c r="E10" s="50">
        <v>50</v>
      </c>
      <c r="F10" s="50">
        <v>50</v>
      </c>
      <c r="G10" s="50">
        <v>50</v>
      </c>
      <c r="H10" s="4"/>
      <c r="I10" s="4">
        <v>0</v>
      </c>
      <c r="J10" s="4"/>
      <c r="K10" s="4">
        <v>0</v>
      </c>
      <c r="L10" s="4"/>
      <c r="M10" s="50">
        <f t="shared" si="0"/>
        <v>50</v>
      </c>
      <c r="N10" s="4"/>
      <c r="O10" s="4"/>
      <c r="P10" s="4">
        <f t="shared" si="1"/>
        <v>0</v>
      </c>
      <c r="Q10" s="11" t="e">
        <f>H10*100/H20</f>
        <v>#DIV/0!</v>
      </c>
      <c r="R10" s="4"/>
      <c r="S10" s="4"/>
      <c r="T10" s="48"/>
      <c r="U10" s="49"/>
    </row>
    <row r="11" spans="1:21" ht="15.75">
      <c r="A11" s="37" t="s">
        <v>12</v>
      </c>
      <c r="B11" s="61" t="s">
        <v>87</v>
      </c>
      <c r="C11" s="31"/>
      <c r="D11" s="31">
        <f>D14+D15+D19</f>
        <v>4400</v>
      </c>
      <c r="E11" s="31">
        <f>E12+E14+E15+E19</f>
        <v>3100</v>
      </c>
      <c r="F11" s="31">
        <f>F12+F14+F15+F19</f>
        <v>4420</v>
      </c>
      <c r="G11" s="31">
        <f>G12+G14+G15+G19</f>
        <v>4920</v>
      </c>
      <c r="H11" s="31"/>
      <c r="I11" s="31"/>
      <c r="J11" s="31"/>
      <c r="K11" s="31">
        <f>K12+K14+K15+K19</f>
        <v>4893</v>
      </c>
      <c r="L11" s="31"/>
      <c r="M11" s="31">
        <f t="shared" si="0"/>
        <v>27</v>
      </c>
      <c r="N11" s="31"/>
      <c r="O11" s="31"/>
      <c r="P11" s="31">
        <f t="shared" si="1"/>
        <v>99.45121951219512</v>
      </c>
      <c r="Q11" s="32" t="e">
        <f>H11*100/H20</f>
        <v>#DIV/0!</v>
      </c>
      <c r="R11" s="64"/>
      <c r="S11" s="31"/>
      <c r="T11" s="46"/>
      <c r="U11" s="31">
        <v>-10.57</v>
      </c>
    </row>
    <row r="12" spans="1:21" ht="15" hidden="1">
      <c r="A12" s="38"/>
      <c r="B12" s="63"/>
      <c r="C12" s="3"/>
      <c r="D12" s="3"/>
      <c r="E12" s="50"/>
      <c r="F12" s="50"/>
      <c r="G12" s="50"/>
      <c r="H12" s="4"/>
      <c r="I12" s="4"/>
      <c r="J12" s="4"/>
      <c r="K12" s="4"/>
      <c r="L12" s="4"/>
      <c r="M12" s="50"/>
      <c r="N12" s="4"/>
      <c r="O12" s="4"/>
      <c r="P12" s="4"/>
      <c r="Q12" s="11"/>
      <c r="R12" s="4"/>
      <c r="S12" s="4"/>
      <c r="T12" s="48"/>
      <c r="U12" s="31" t="e">
        <f>D12*100/G12</f>
        <v>#DIV/0!</v>
      </c>
    </row>
    <row r="13" spans="1:21" ht="15" hidden="1">
      <c r="A13" s="38" t="s">
        <v>8</v>
      </c>
      <c r="B13" s="63" t="s">
        <v>65</v>
      </c>
      <c r="C13" s="4"/>
      <c r="D13" s="4"/>
      <c r="E13" s="50">
        <v>100</v>
      </c>
      <c r="F13" s="50">
        <v>100</v>
      </c>
      <c r="G13" s="50">
        <v>100</v>
      </c>
      <c r="H13" s="4"/>
      <c r="I13" s="4">
        <v>0</v>
      </c>
      <c r="J13" s="4"/>
      <c r="K13" s="4">
        <v>0</v>
      </c>
      <c r="L13" s="4"/>
      <c r="M13" s="49">
        <f t="shared" si="0"/>
        <v>100</v>
      </c>
      <c r="N13" s="4"/>
      <c r="O13" s="4"/>
      <c r="P13" s="4">
        <f t="shared" si="1"/>
        <v>0</v>
      </c>
      <c r="Q13" s="11" t="e">
        <f>H13*100/H20</f>
        <v>#DIV/0!</v>
      </c>
      <c r="R13" s="4"/>
      <c r="S13" s="4"/>
      <c r="T13" s="48"/>
      <c r="U13" s="31">
        <f>D13*100/G13</f>
        <v>0</v>
      </c>
    </row>
    <row r="14" spans="1:21" ht="15">
      <c r="A14" s="41" t="s">
        <v>6</v>
      </c>
      <c r="B14" s="63" t="s">
        <v>78</v>
      </c>
      <c r="C14" s="4"/>
      <c r="D14" s="4">
        <v>1400</v>
      </c>
      <c r="E14" s="50">
        <v>100</v>
      </c>
      <c r="F14" s="50">
        <v>1400</v>
      </c>
      <c r="G14" s="50">
        <v>1400</v>
      </c>
      <c r="H14" s="4"/>
      <c r="I14" s="4"/>
      <c r="J14" s="4"/>
      <c r="K14" s="4">
        <v>1399</v>
      </c>
      <c r="L14" s="4"/>
      <c r="M14" s="50">
        <f t="shared" si="0"/>
        <v>1</v>
      </c>
      <c r="N14" s="4"/>
      <c r="O14" s="4"/>
      <c r="P14" s="4">
        <f t="shared" si="1"/>
        <v>99.92857142857143</v>
      </c>
      <c r="Q14" s="11"/>
      <c r="R14" s="4"/>
      <c r="S14" s="4"/>
      <c r="T14" s="48"/>
      <c r="U14" s="49"/>
    </row>
    <row r="15" spans="1:21" ht="15">
      <c r="A15" s="38" t="s">
        <v>8</v>
      </c>
      <c r="B15" s="63" t="s">
        <v>114</v>
      </c>
      <c r="C15" s="4"/>
      <c r="D15" s="4">
        <v>3000</v>
      </c>
      <c r="E15" s="50">
        <v>3000</v>
      </c>
      <c r="F15" s="50">
        <v>3000</v>
      </c>
      <c r="G15" s="50">
        <v>3500</v>
      </c>
      <c r="H15" s="4"/>
      <c r="I15" s="4">
        <v>0</v>
      </c>
      <c r="J15" s="4"/>
      <c r="K15" s="4">
        <v>3474</v>
      </c>
      <c r="L15" s="4"/>
      <c r="M15" s="50">
        <f t="shared" si="0"/>
        <v>26</v>
      </c>
      <c r="N15" s="4"/>
      <c r="O15" s="4"/>
      <c r="P15" s="4">
        <f t="shared" si="1"/>
        <v>99.25714285714285</v>
      </c>
      <c r="Q15" s="11" t="e">
        <f>H15*100/H20</f>
        <v>#DIV/0!</v>
      </c>
      <c r="R15" s="4"/>
      <c r="S15" s="4"/>
      <c r="T15" s="48"/>
      <c r="U15" s="49"/>
    </row>
    <row r="16" spans="1:21" ht="15" hidden="1">
      <c r="A16" s="38" t="s">
        <v>17</v>
      </c>
      <c r="B16" s="63"/>
      <c r="C16" s="4"/>
      <c r="D16" s="4"/>
      <c r="E16" s="50"/>
      <c r="F16" s="50"/>
      <c r="G16" s="50"/>
      <c r="H16" s="4"/>
      <c r="I16" s="4"/>
      <c r="J16" s="4"/>
      <c r="K16" s="4"/>
      <c r="L16" s="4"/>
      <c r="M16" s="49">
        <f t="shared" si="0"/>
        <v>0</v>
      </c>
      <c r="N16" s="4"/>
      <c r="O16" s="3"/>
      <c r="P16" s="3" t="e">
        <f t="shared" si="1"/>
        <v>#DIV/0!</v>
      </c>
      <c r="Q16" s="11"/>
      <c r="R16" s="4"/>
      <c r="S16" s="4"/>
      <c r="T16" s="48"/>
      <c r="U16" s="49"/>
    </row>
    <row r="17" spans="1:21" ht="15.75" hidden="1">
      <c r="A17" s="39"/>
      <c r="B17" s="65"/>
      <c r="C17" s="3"/>
      <c r="D17" s="3"/>
      <c r="E17" s="49"/>
      <c r="F17" s="49"/>
      <c r="G17" s="49"/>
      <c r="H17" s="3"/>
      <c r="I17" s="3"/>
      <c r="J17" s="3"/>
      <c r="K17" s="3"/>
      <c r="L17" s="3"/>
      <c r="M17" s="49">
        <f t="shared" si="0"/>
        <v>0</v>
      </c>
      <c r="N17" s="3"/>
      <c r="O17" s="3"/>
      <c r="P17" s="3" t="e">
        <f t="shared" si="1"/>
        <v>#DIV/0!</v>
      </c>
      <c r="Q17" s="10"/>
      <c r="R17" s="3"/>
      <c r="S17" s="3"/>
      <c r="T17" s="47"/>
      <c r="U17" s="49"/>
    </row>
    <row r="18" spans="1:21" ht="15.75" hidden="1">
      <c r="A18" s="39"/>
      <c r="B18" s="65"/>
      <c r="C18" s="3"/>
      <c r="D18" s="3"/>
      <c r="E18" s="49"/>
      <c r="F18" s="49"/>
      <c r="G18" s="49"/>
      <c r="H18" s="3"/>
      <c r="I18" s="3"/>
      <c r="J18" s="3"/>
      <c r="K18" s="3"/>
      <c r="L18" s="3"/>
      <c r="M18" s="49">
        <f t="shared" si="0"/>
        <v>0</v>
      </c>
      <c r="N18" s="3"/>
      <c r="O18" s="3"/>
      <c r="P18" s="3" t="e">
        <f t="shared" si="1"/>
        <v>#DIV/0!</v>
      </c>
      <c r="Q18" s="10"/>
      <c r="R18" s="4"/>
      <c r="S18" s="4"/>
      <c r="T18" s="48"/>
      <c r="U18" s="49"/>
    </row>
    <row r="19" spans="1:21" ht="15">
      <c r="A19" s="41" t="s">
        <v>10</v>
      </c>
      <c r="B19" s="63" t="s">
        <v>74</v>
      </c>
      <c r="C19" s="3"/>
      <c r="D19" s="4">
        <v>0</v>
      </c>
      <c r="E19" s="50">
        <v>0</v>
      </c>
      <c r="F19" s="50">
        <v>20</v>
      </c>
      <c r="G19" s="50">
        <v>20</v>
      </c>
      <c r="H19" s="4"/>
      <c r="I19" s="4"/>
      <c r="J19" s="4"/>
      <c r="K19" s="4">
        <v>20</v>
      </c>
      <c r="L19" s="4"/>
      <c r="M19" s="50">
        <f t="shared" si="0"/>
        <v>0</v>
      </c>
      <c r="N19" s="4"/>
      <c r="O19" s="4"/>
      <c r="P19" s="4">
        <v>0</v>
      </c>
      <c r="Q19" s="11"/>
      <c r="R19" s="4"/>
      <c r="S19" s="4"/>
      <c r="T19" s="48"/>
      <c r="U19" s="49"/>
    </row>
    <row r="20" spans="1:21" ht="21" customHeight="1">
      <c r="A20" s="38"/>
      <c r="B20" s="65" t="s">
        <v>15</v>
      </c>
      <c r="C20" s="3"/>
      <c r="D20" s="3">
        <f>D11+D7+D6+D3+D2</f>
        <v>238080</v>
      </c>
      <c r="E20" s="49">
        <f>E2+E3+E6+E7+E11</f>
        <v>221000</v>
      </c>
      <c r="F20" s="49">
        <f>F11+F7+F6+F3+F2</f>
        <v>222090</v>
      </c>
      <c r="G20" s="49">
        <f>G11+G7+G6+G3+G2</f>
        <v>222590</v>
      </c>
      <c r="H20" s="3"/>
      <c r="I20" s="3"/>
      <c r="J20" s="3"/>
      <c r="K20" s="3">
        <f>K11+K7+K6+K3+K2</f>
        <v>222413.85</v>
      </c>
      <c r="L20" s="3"/>
      <c r="M20" s="49">
        <f t="shared" si="0"/>
        <v>176.14999999999418</v>
      </c>
      <c r="N20" s="3"/>
      <c r="O20" s="3"/>
      <c r="P20" s="3">
        <f t="shared" si="1"/>
        <v>99.92086347095557</v>
      </c>
      <c r="Q20" s="12" t="e">
        <f>Q2+Q3+Q6+Q7+Q11+Q18</f>
        <v>#DIV/0!</v>
      </c>
      <c r="R20" s="3"/>
      <c r="S20" s="3"/>
      <c r="T20" s="47"/>
      <c r="U20" s="49">
        <v>6.96</v>
      </c>
    </row>
    <row r="21" spans="1:21" ht="15.75" thickBot="1">
      <c r="A21" s="44"/>
      <c r="B21" s="66" t="s">
        <v>60</v>
      </c>
      <c r="C21" s="67"/>
      <c r="D21" s="67">
        <v>12034</v>
      </c>
      <c r="E21" s="68"/>
      <c r="F21" s="68">
        <v>13730</v>
      </c>
      <c r="G21" s="68">
        <v>13730</v>
      </c>
      <c r="H21" s="67"/>
      <c r="I21" s="67"/>
      <c r="J21" s="67"/>
      <c r="K21" s="67">
        <v>13730</v>
      </c>
      <c r="L21" s="67"/>
      <c r="M21" s="68">
        <f t="shared" si="0"/>
        <v>0</v>
      </c>
      <c r="N21" s="67"/>
      <c r="O21" s="67"/>
      <c r="P21" s="67">
        <f t="shared" si="1"/>
        <v>100</v>
      </c>
      <c r="Q21" s="13" t="s">
        <v>52</v>
      </c>
      <c r="R21" s="4"/>
      <c r="S21" s="4"/>
      <c r="T21" s="48"/>
      <c r="U21" s="49">
        <v>-12.35</v>
      </c>
    </row>
    <row r="22" spans="1:21" ht="15.75" hidden="1" thickBot="1">
      <c r="A22" s="43"/>
      <c r="B22" s="69"/>
      <c r="C22" s="70"/>
      <c r="D22" s="70"/>
      <c r="E22" s="71"/>
      <c r="F22" s="71"/>
      <c r="G22" s="71"/>
      <c r="H22" s="70"/>
      <c r="I22" s="70"/>
      <c r="J22" s="70"/>
      <c r="K22" s="70"/>
      <c r="L22" s="70"/>
      <c r="M22" s="72"/>
      <c r="N22" s="70"/>
      <c r="O22" s="73"/>
      <c r="P22" s="73"/>
      <c r="Q22" s="63" t="s">
        <v>50</v>
      </c>
      <c r="R22" s="63"/>
      <c r="S22" s="4"/>
      <c r="T22" s="74"/>
      <c r="U22" s="49" t="e">
        <f>D22*100/G22</f>
        <v>#DIV/0!</v>
      </c>
    </row>
    <row r="23" spans="1:21" ht="15.75" hidden="1" thickBot="1">
      <c r="A23" s="42"/>
      <c r="B23" s="75"/>
      <c r="C23" s="76"/>
      <c r="D23" s="76"/>
      <c r="E23" s="77"/>
      <c r="F23" s="77"/>
      <c r="G23" s="77"/>
      <c r="H23" s="76"/>
      <c r="I23" s="76"/>
      <c r="J23" s="76"/>
      <c r="K23" s="76"/>
      <c r="L23" s="76"/>
      <c r="M23" s="78"/>
      <c r="N23" s="76"/>
      <c r="O23" s="79"/>
      <c r="P23" s="79"/>
      <c r="Q23" s="75" t="s">
        <v>50</v>
      </c>
      <c r="R23" s="75"/>
      <c r="S23" s="76"/>
      <c r="T23" s="74"/>
      <c r="U23" s="78" t="e">
        <f>D23*100/G23</f>
        <v>#DIV/0!</v>
      </c>
    </row>
    <row r="24" spans="1:21" ht="27.75" customHeight="1" thickBot="1">
      <c r="A24" s="103"/>
      <c r="B24" s="104" t="s">
        <v>16</v>
      </c>
      <c r="C24" s="105"/>
      <c r="D24" s="105">
        <f>D20+D21</f>
        <v>250114</v>
      </c>
      <c r="E24" s="105">
        <f>E20+E21</f>
        <v>221000</v>
      </c>
      <c r="F24" s="105">
        <f>F20+F21</f>
        <v>235820</v>
      </c>
      <c r="G24" s="105">
        <f>G20+G21</f>
        <v>236320</v>
      </c>
      <c r="H24" s="105"/>
      <c r="I24" s="105"/>
      <c r="J24" s="105"/>
      <c r="K24" s="105">
        <f>K20+K21</f>
        <v>236143.85</v>
      </c>
      <c r="L24" s="105"/>
      <c r="M24" s="105">
        <f t="shared" si="0"/>
        <v>176.14999999999418</v>
      </c>
      <c r="N24" s="105"/>
      <c r="O24" s="105"/>
      <c r="P24" s="105">
        <f t="shared" si="1"/>
        <v>99.92546123899797</v>
      </c>
      <c r="Q24" s="106" t="s">
        <v>50</v>
      </c>
      <c r="R24" s="105"/>
      <c r="S24" s="105"/>
      <c r="T24" s="105"/>
      <c r="U24" s="107">
        <v>5.84</v>
      </c>
    </row>
    <row r="25" spans="1:21" ht="12.75">
      <c r="A25" s="9"/>
      <c r="B25" s="98" t="s">
        <v>107</v>
      </c>
      <c r="C25" s="9"/>
      <c r="D25" s="9"/>
      <c r="E25" s="9"/>
      <c r="F25" s="9"/>
      <c r="G25" s="102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ht="12.75">
      <c r="G26" s="2"/>
    </row>
    <row r="27" ht="12.75">
      <c r="G27" s="2"/>
    </row>
    <row r="28" ht="12.75">
      <c r="G28" s="2"/>
    </row>
    <row r="29" ht="12.75">
      <c r="G29" s="2"/>
    </row>
    <row r="30" ht="12.75">
      <c r="G30" s="2"/>
    </row>
    <row r="31" ht="12.75">
      <c r="G31" s="2"/>
    </row>
    <row r="32" ht="12.75">
      <c r="G32" s="2"/>
    </row>
  </sheetData>
  <printOptions/>
  <pageMargins left="0.7086614173228347" right="0.5118110236220472" top="1.968503937007874" bottom="0.984251968503937" header="0.7086614173228347" footer="0.5118110236220472"/>
  <pageSetup horizontalDpi="600" verticalDpi="600" orientation="landscape" paperSize="9" r:id="rId1"/>
  <headerFooter alignWithMargins="0">
    <oddHeader>&amp;CPLAN NA 2004 ROK                
MBP w MIĘDZYZDROJACH
P R Z Y C H O D 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workbookViewId="0" topLeftCell="A37">
      <selection activeCell="B68" sqref="B68"/>
    </sheetView>
  </sheetViews>
  <sheetFormatPr defaultColWidth="9.00390625" defaultRowHeight="12.75"/>
  <cols>
    <col min="1" max="1" width="5.125" style="0" customWidth="1"/>
    <col min="2" max="2" width="51.125" style="0" customWidth="1"/>
    <col min="3" max="3" width="0.12890625" style="0" hidden="1" customWidth="1"/>
    <col min="4" max="4" width="12.375" style="0" hidden="1" customWidth="1"/>
    <col min="5" max="6" width="13.125" style="0" customWidth="1"/>
    <col min="7" max="7" width="0.12890625" style="0" hidden="1" customWidth="1"/>
    <col min="8" max="10" width="9.625" style="0" hidden="1" customWidth="1"/>
    <col min="11" max="11" width="11.875" style="0" customWidth="1"/>
    <col min="12" max="12" width="12.875" style="0" customWidth="1"/>
    <col min="13" max="13" width="12.125" style="0" hidden="1" customWidth="1"/>
    <col min="14" max="17" width="9.625" style="0" hidden="1" customWidth="1"/>
    <col min="18" max="19" width="9.75390625" style="0" hidden="1" customWidth="1"/>
    <col min="20" max="20" width="13.25390625" style="0" customWidth="1"/>
    <col min="21" max="21" width="9.375" style="0" hidden="1" customWidth="1"/>
    <col min="22" max="22" width="8.375" style="1" hidden="1" customWidth="1"/>
    <col min="23" max="23" width="10.75390625" style="0" customWidth="1"/>
  </cols>
  <sheetData>
    <row r="1" spans="1:24" ht="92.25" customHeight="1">
      <c r="A1" s="36" t="s">
        <v>0</v>
      </c>
      <c r="B1" s="57" t="s">
        <v>51</v>
      </c>
      <c r="C1" s="54"/>
      <c r="D1" s="54"/>
      <c r="E1" s="54" t="s">
        <v>80</v>
      </c>
      <c r="F1" s="55" t="s">
        <v>63</v>
      </c>
      <c r="G1" s="55" t="s">
        <v>75</v>
      </c>
      <c r="H1" s="54"/>
      <c r="I1" s="54"/>
      <c r="J1" s="54"/>
      <c r="K1" s="54" t="s">
        <v>98</v>
      </c>
      <c r="L1" s="54" t="s">
        <v>99</v>
      </c>
      <c r="M1" s="54" t="s">
        <v>76</v>
      </c>
      <c r="N1" s="54"/>
      <c r="O1" s="54"/>
      <c r="P1" s="54"/>
      <c r="Q1" s="54"/>
      <c r="R1" s="54"/>
      <c r="S1" s="54"/>
      <c r="T1" s="54" t="s">
        <v>79</v>
      </c>
      <c r="U1" s="58"/>
      <c r="V1" s="56"/>
      <c r="W1" s="52" t="s">
        <v>95</v>
      </c>
      <c r="X1" s="30"/>
    </row>
    <row r="2" spans="1:25" ht="15.75">
      <c r="A2" s="37" t="s">
        <v>1</v>
      </c>
      <c r="B2" s="61" t="s">
        <v>27</v>
      </c>
      <c r="C2" s="31"/>
      <c r="D2" s="31"/>
      <c r="E2" s="31">
        <v>8000</v>
      </c>
      <c r="F2" s="31">
        <v>6000</v>
      </c>
      <c r="G2" s="31">
        <v>7000</v>
      </c>
      <c r="H2" s="61"/>
      <c r="I2" s="61"/>
      <c r="J2" s="61"/>
      <c r="K2" s="31">
        <v>7050</v>
      </c>
      <c r="L2" s="31">
        <v>7006.63</v>
      </c>
      <c r="M2" s="31">
        <f>G2-L2</f>
        <v>-6.630000000000109</v>
      </c>
      <c r="N2" s="31"/>
      <c r="O2" s="61"/>
      <c r="P2" s="61"/>
      <c r="Q2" s="61"/>
      <c r="R2" s="31"/>
      <c r="S2" s="31"/>
      <c r="T2" s="31">
        <f>L2*100/K2</f>
        <v>99.38482269503547</v>
      </c>
      <c r="U2" s="80"/>
      <c r="V2" s="81"/>
      <c r="W2" s="31">
        <v>13.48</v>
      </c>
      <c r="X2" s="6"/>
      <c r="Y2" s="6"/>
    </row>
    <row r="3" spans="1:23" ht="15.75">
      <c r="A3" s="37" t="s">
        <v>3</v>
      </c>
      <c r="B3" s="61" t="s">
        <v>88</v>
      </c>
      <c r="C3" s="31"/>
      <c r="D3" s="31"/>
      <c r="E3" s="31">
        <f>E4+E5+E6+E7+E8+E9</f>
        <v>10750</v>
      </c>
      <c r="F3" s="31">
        <f>F4+F5+F6+F7+F8+F9</f>
        <v>9250</v>
      </c>
      <c r="G3" s="31">
        <f>G4+G5+G6+G7+G8+G9</f>
        <v>10010</v>
      </c>
      <c r="H3" s="31"/>
      <c r="I3" s="31"/>
      <c r="J3" s="61"/>
      <c r="K3" s="31">
        <f>K4+K5+K6+K7+K8+K9</f>
        <v>10010</v>
      </c>
      <c r="L3" s="31">
        <f>L4+L5+L6+L7+L8+L9</f>
        <v>9632.819999999998</v>
      </c>
      <c r="M3" s="31">
        <f aca="true" t="shared" si="0" ref="M3:M61">G3-L3</f>
        <v>377.1800000000021</v>
      </c>
      <c r="N3" s="31"/>
      <c r="O3" s="31"/>
      <c r="P3" s="31"/>
      <c r="Q3" s="31"/>
      <c r="R3" s="31"/>
      <c r="S3" s="31"/>
      <c r="T3" s="31">
        <f aca="true" t="shared" si="1" ref="T3:T61">L3*100/K3</f>
        <v>96.23196803196801</v>
      </c>
      <c r="U3" s="80"/>
      <c r="V3" s="81"/>
      <c r="W3" s="31">
        <v>7.39</v>
      </c>
    </row>
    <row r="4" spans="1:25" ht="15">
      <c r="A4" s="38" t="s">
        <v>6</v>
      </c>
      <c r="B4" s="63" t="s">
        <v>28</v>
      </c>
      <c r="C4" s="4"/>
      <c r="D4" s="4"/>
      <c r="E4" s="4">
        <v>2000</v>
      </c>
      <c r="F4" s="50">
        <v>1500</v>
      </c>
      <c r="G4" s="50">
        <v>1500</v>
      </c>
      <c r="H4" s="63"/>
      <c r="I4" s="63"/>
      <c r="J4" s="63"/>
      <c r="K4" s="50">
        <v>1450</v>
      </c>
      <c r="L4" s="63">
        <v>1437.57</v>
      </c>
      <c r="M4" s="50">
        <f t="shared" si="0"/>
        <v>62.430000000000064</v>
      </c>
      <c r="N4" s="4"/>
      <c r="O4" s="63"/>
      <c r="P4" s="63"/>
      <c r="Q4" s="63"/>
      <c r="R4" s="4"/>
      <c r="S4" s="3"/>
      <c r="T4" s="49">
        <f t="shared" si="1"/>
        <v>99.14275862068966</v>
      </c>
      <c r="U4" s="82"/>
      <c r="V4" s="83"/>
      <c r="W4" s="49"/>
      <c r="X4" s="6"/>
      <c r="Y4" s="6"/>
    </row>
    <row r="5" spans="1:23" ht="15">
      <c r="A5" s="38" t="s">
        <v>8</v>
      </c>
      <c r="B5" s="63" t="s">
        <v>113</v>
      </c>
      <c r="C5" s="4"/>
      <c r="D5" s="4"/>
      <c r="E5" s="4">
        <v>5000</v>
      </c>
      <c r="F5" s="50">
        <v>4500</v>
      </c>
      <c r="G5" s="50">
        <v>4500</v>
      </c>
      <c r="H5" s="4"/>
      <c r="I5" s="4"/>
      <c r="J5" s="4"/>
      <c r="K5" s="50">
        <v>4500</v>
      </c>
      <c r="L5" s="4">
        <v>4417.32</v>
      </c>
      <c r="M5" s="50">
        <f t="shared" si="0"/>
        <v>82.68000000000029</v>
      </c>
      <c r="N5" s="4"/>
      <c r="O5" s="4"/>
      <c r="P5" s="4"/>
      <c r="Q5" s="4"/>
      <c r="R5" s="4"/>
      <c r="S5" s="3"/>
      <c r="T5" s="49">
        <f t="shared" si="1"/>
        <v>98.16266666666667</v>
      </c>
      <c r="U5" s="82"/>
      <c r="V5" s="83"/>
      <c r="W5" s="49"/>
    </row>
    <row r="6" spans="1:23" ht="15">
      <c r="A6" s="38" t="s">
        <v>10</v>
      </c>
      <c r="B6" s="63" t="s">
        <v>29</v>
      </c>
      <c r="C6" s="4"/>
      <c r="D6" s="4"/>
      <c r="E6" s="4">
        <v>650</v>
      </c>
      <c r="F6" s="50">
        <v>650</v>
      </c>
      <c r="G6" s="50">
        <v>650</v>
      </c>
      <c r="H6" s="63"/>
      <c r="I6" s="4"/>
      <c r="J6" s="63"/>
      <c r="K6" s="50">
        <v>650</v>
      </c>
      <c r="L6" s="63">
        <v>634.05</v>
      </c>
      <c r="M6" s="50">
        <f t="shared" si="0"/>
        <v>15.950000000000045</v>
      </c>
      <c r="N6" s="4"/>
      <c r="O6" s="63"/>
      <c r="P6" s="63"/>
      <c r="Q6" s="63"/>
      <c r="R6" s="4"/>
      <c r="S6" s="3"/>
      <c r="T6" s="49">
        <f t="shared" si="1"/>
        <v>97.54615384615383</v>
      </c>
      <c r="U6" s="82"/>
      <c r="V6" s="83"/>
      <c r="W6" s="49"/>
    </row>
    <row r="7" spans="1:24" ht="15">
      <c r="A7" s="38" t="s">
        <v>17</v>
      </c>
      <c r="B7" s="63" t="s">
        <v>68</v>
      </c>
      <c r="C7" s="4"/>
      <c r="D7" s="4"/>
      <c r="E7" s="4">
        <v>2200</v>
      </c>
      <c r="F7" s="50">
        <v>2000</v>
      </c>
      <c r="G7" s="50">
        <v>2000</v>
      </c>
      <c r="H7" s="63"/>
      <c r="I7" s="4"/>
      <c r="J7" s="4"/>
      <c r="K7" s="50">
        <v>2040</v>
      </c>
      <c r="L7" s="4">
        <v>2014.35</v>
      </c>
      <c r="M7" s="50">
        <f t="shared" si="0"/>
        <v>-14.349999999999909</v>
      </c>
      <c r="N7" s="4"/>
      <c r="O7" s="63"/>
      <c r="P7" s="63"/>
      <c r="Q7" s="63"/>
      <c r="R7" s="4"/>
      <c r="S7" s="3"/>
      <c r="T7" s="49">
        <f t="shared" si="1"/>
        <v>98.74264705882354</v>
      </c>
      <c r="U7" s="82"/>
      <c r="V7" s="83"/>
      <c r="W7" s="49"/>
      <c r="X7" s="8"/>
    </row>
    <row r="8" spans="1:23" ht="15">
      <c r="A8" s="38" t="s">
        <v>18</v>
      </c>
      <c r="B8" s="63" t="s">
        <v>64</v>
      </c>
      <c r="C8" s="4"/>
      <c r="D8" s="4"/>
      <c r="E8" s="4">
        <v>250</v>
      </c>
      <c r="F8" s="50">
        <v>250</v>
      </c>
      <c r="G8" s="50">
        <v>360</v>
      </c>
      <c r="H8" s="63"/>
      <c r="I8" s="4"/>
      <c r="J8" s="63"/>
      <c r="K8" s="50">
        <v>370</v>
      </c>
      <c r="L8" s="4">
        <v>362.55</v>
      </c>
      <c r="M8" s="50">
        <f t="shared" si="0"/>
        <v>-2.5500000000000114</v>
      </c>
      <c r="N8" s="4"/>
      <c r="O8" s="63"/>
      <c r="P8" s="63"/>
      <c r="Q8" s="63"/>
      <c r="R8" s="4"/>
      <c r="S8" s="3"/>
      <c r="T8" s="49">
        <f t="shared" si="1"/>
        <v>97.98648648648648</v>
      </c>
      <c r="U8" s="82"/>
      <c r="V8" s="83"/>
      <c r="W8" s="49"/>
    </row>
    <row r="9" spans="1:25" ht="15">
      <c r="A9" s="38" t="s">
        <v>19</v>
      </c>
      <c r="B9" s="63" t="s">
        <v>105</v>
      </c>
      <c r="C9" s="4"/>
      <c r="D9" s="4"/>
      <c r="E9" s="4">
        <v>650</v>
      </c>
      <c r="F9" s="50">
        <v>350</v>
      </c>
      <c r="G9" s="50">
        <v>1000</v>
      </c>
      <c r="H9" s="4"/>
      <c r="I9" s="4"/>
      <c r="J9" s="4"/>
      <c r="K9" s="50">
        <v>1000</v>
      </c>
      <c r="L9" s="4">
        <v>766.98</v>
      </c>
      <c r="M9" s="50">
        <f t="shared" si="0"/>
        <v>233.01999999999998</v>
      </c>
      <c r="N9" s="4"/>
      <c r="O9" s="4"/>
      <c r="P9" s="4"/>
      <c r="Q9" s="4"/>
      <c r="R9" s="4"/>
      <c r="S9" s="3"/>
      <c r="T9" s="49">
        <f t="shared" si="1"/>
        <v>76.698</v>
      </c>
      <c r="U9" s="82"/>
      <c r="V9" s="83"/>
      <c r="W9" s="49"/>
      <c r="X9" s="6"/>
      <c r="Y9" s="6"/>
    </row>
    <row r="10" spans="1:23" ht="15.75">
      <c r="A10" s="37" t="s">
        <v>4</v>
      </c>
      <c r="B10" s="61" t="s">
        <v>89</v>
      </c>
      <c r="C10" s="31"/>
      <c r="D10" s="31"/>
      <c r="E10" s="31">
        <f>E11+E12+E13</f>
        <v>17450</v>
      </c>
      <c r="F10" s="31">
        <f>F11+F12+F13</f>
        <v>14700</v>
      </c>
      <c r="G10" s="31">
        <f>G11+G12+G13</f>
        <v>15330</v>
      </c>
      <c r="H10" s="61"/>
      <c r="I10" s="61"/>
      <c r="J10" s="61"/>
      <c r="K10" s="31">
        <f>K11+K12+K13</f>
        <v>15780</v>
      </c>
      <c r="L10" s="31">
        <f>L11+L12+L13</f>
        <v>15741.17</v>
      </c>
      <c r="M10" s="31">
        <f t="shared" si="0"/>
        <v>-411.1700000000001</v>
      </c>
      <c r="N10" s="31"/>
      <c r="O10" s="61"/>
      <c r="P10" s="61"/>
      <c r="Q10" s="61"/>
      <c r="R10" s="31"/>
      <c r="S10" s="31"/>
      <c r="T10" s="31">
        <f t="shared" si="1"/>
        <v>99.75392902408112</v>
      </c>
      <c r="U10" s="80"/>
      <c r="V10" s="81"/>
      <c r="W10" s="31">
        <v>10.58</v>
      </c>
    </row>
    <row r="11" spans="1:25" ht="15">
      <c r="A11" s="38" t="s">
        <v>6</v>
      </c>
      <c r="B11" s="63" t="s">
        <v>30</v>
      </c>
      <c r="C11" s="4"/>
      <c r="D11" s="4"/>
      <c r="E11" s="4">
        <v>3300</v>
      </c>
      <c r="F11" s="50">
        <v>2600</v>
      </c>
      <c r="G11" s="50">
        <v>3200</v>
      </c>
      <c r="H11" s="63"/>
      <c r="I11" s="63"/>
      <c r="J11" s="63"/>
      <c r="K11" s="50">
        <v>3100</v>
      </c>
      <c r="L11" s="4">
        <v>3082.59</v>
      </c>
      <c r="M11" s="50">
        <f t="shared" si="0"/>
        <v>117.40999999999985</v>
      </c>
      <c r="N11" s="4"/>
      <c r="O11" s="63"/>
      <c r="P11" s="63"/>
      <c r="Q11" s="63"/>
      <c r="R11" s="4"/>
      <c r="S11" s="3"/>
      <c r="T11" s="49">
        <f t="shared" si="1"/>
        <v>99.43838709677419</v>
      </c>
      <c r="U11" s="82"/>
      <c r="V11" s="83"/>
      <c r="W11" s="49"/>
      <c r="X11" s="6"/>
      <c r="Y11" s="6"/>
    </row>
    <row r="12" spans="1:23" ht="15">
      <c r="A12" s="38" t="s">
        <v>8</v>
      </c>
      <c r="B12" s="63" t="s">
        <v>31</v>
      </c>
      <c r="C12" s="4"/>
      <c r="D12" s="4"/>
      <c r="E12" s="4">
        <v>14000</v>
      </c>
      <c r="F12" s="50">
        <v>12000</v>
      </c>
      <c r="G12" s="50">
        <v>12000</v>
      </c>
      <c r="H12" s="63"/>
      <c r="I12" s="63"/>
      <c r="J12" s="63"/>
      <c r="K12" s="50">
        <v>12550</v>
      </c>
      <c r="L12" s="4">
        <v>12535.5</v>
      </c>
      <c r="M12" s="50">
        <f t="shared" si="0"/>
        <v>-535.5</v>
      </c>
      <c r="N12" s="4"/>
      <c r="O12" s="63"/>
      <c r="P12" s="63"/>
      <c r="Q12" s="63"/>
      <c r="R12" s="4"/>
      <c r="S12" s="3"/>
      <c r="T12" s="49">
        <f t="shared" si="1"/>
        <v>99.88446215139442</v>
      </c>
      <c r="U12" s="82"/>
      <c r="V12" s="83"/>
      <c r="W12" s="49"/>
    </row>
    <row r="13" spans="1:23" ht="15">
      <c r="A13" s="38" t="s">
        <v>10</v>
      </c>
      <c r="B13" s="63" t="s">
        <v>67</v>
      </c>
      <c r="C13" s="4"/>
      <c r="D13" s="4"/>
      <c r="E13" s="4">
        <v>150</v>
      </c>
      <c r="F13" s="50">
        <v>100</v>
      </c>
      <c r="G13" s="50">
        <v>130</v>
      </c>
      <c r="H13" s="63"/>
      <c r="I13" s="63"/>
      <c r="J13" s="63"/>
      <c r="K13" s="50">
        <v>130</v>
      </c>
      <c r="L13" s="63">
        <v>123.08</v>
      </c>
      <c r="M13" s="50">
        <f t="shared" si="0"/>
        <v>6.920000000000002</v>
      </c>
      <c r="N13" s="4"/>
      <c r="O13" s="63"/>
      <c r="P13" s="63"/>
      <c r="Q13" s="63"/>
      <c r="R13" s="4"/>
      <c r="S13" s="3"/>
      <c r="T13" s="49">
        <f t="shared" si="1"/>
        <v>94.67692307692307</v>
      </c>
      <c r="U13" s="82"/>
      <c r="V13" s="83"/>
      <c r="W13" s="49"/>
    </row>
    <row r="14" spans="1:23" ht="15.75">
      <c r="A14" s="37" t="s">
        <v>5</v>
      </c>
      <c r="B14" s="61" t="s">
        <v>90</v>
      </c>
      <c r="C14" s="31"/>
      <c r="D14" s="31"/>
      <c r="E14" s="31">
        <f>E15+E17+E18</f>
        <v>3110</v>
      </c>
      <c r="F14" s="31">
        <f>F15+F16+F17+F18</f>
        <v>5470</v>
      </c>
      <c r="G14" s="31">
        <f>G15+G16+G17+G18</f>
        <v>5620</v>
      </c>
      <c r="H14" s="31"/>
      <c r="I14" s="31"/>
      <c r="J14" s="61"/>
      <c r="K14" s="31">
        <f>K15+K16+K17+K18</f>
        <v>4490</v>
      </c>
      <c r="L14" s="84">
        <f>L15+L16+L17+L18</f>
        <v>4472.71</v>
      </c>
      <c r="M14" s="31">
        <f t="shared" si="0"/>
        <v>1147.29</v>
      </c>
      <c r="N14" s="31"/>
      <c r="O14" s="31"/>
      <c r="P14" s="31"/>
      <c r="Q14" s="31"/>
      <c r="R14" s="31"/>
      <c r="S14" s="31"/>
      <c r="T14" s="31">
        <f t="shared" si="1"/>
        <v>99.61492204899777</v>
      </c>
      <c r="U14" s="80"/>
      <c r="V14" s="81"/>
      <c r="W14" s="31">
        <v>-30.73</v>
      </c>
    </row>
    <row r="15" spans="1:23" ht="15">
      <c r="A15" s="38" t="s">
        <v>6</v>
      </c>
      <c r="B15" s="63" t="s">
        <v>32</v>
      </c>
      <c r="C15" s="4"/>
      <c r="D15" s="4"/>
      <c r="E15" s="4">
        <v>2400</v>
      </c>
      <c r="F15" s="50">
        <v>2400</v>
      </c>
      <c r="G15" s="50">
        <v>3900</v>
      </c>
      <c r="H15" s="63"/>
      <c r="I15" s="4"/>
      <c r="J15" s="63"/>
      <c r="K15" s="50">
        <v>4110</v>
      </c>
      <c r="L15" s="63">
        <v>4109.71</v>
      </c>
      <c r="M15" s="50">
        <f t="shared" si="0"/>
        <v>-209.71000000000004</v>
      </c>
      <c r="N15" s="4"/>
      <c r="O15" s="63"/>
      <c r="P15" s="63"/>
      <c r="Q15" s="63"/>
      <c r="R15" s="4"/>
      <c r="S15" s="3"/>
      <c r="T15" s="49">
        <f t="shared" si="1"/>
        <v>99.99294403892944</v>
      </c>
      <c r="U15" s="82"/>
      <c r="V15" s="83"/>
      <c r="W15" s="49"/>
    </row>
    <row r="16" spans="1:23" ht="15" hidden="1">
      <c r="A16" s="38" t="s">
        <v>8</v>
      </c>
      <c r="B16" s="63" t="s">
        <v>69</v>
      </c>
      <c r="C16" s="4"/>
      <c r="D16" s="4"/>
      <c r="E16" s="4">
        <v>300</v>
      </c>
      <c r="F16" s="50">
        <v>300</v>
      </c>
      <c r="G16" s="50">
        <v>300</v>
      </c>
      <c r="H16" s="4"/>
      <c r="I16" s="4"/>
      <c r="J16" s="4"/>
      <c r="K16" s="50">
        <v>0</v>
      </c>
      <c r="L16" s="4">
        <v>0</v>
      </c>
      <c r="M16" s="50">
        <f t="shared" si="0"/>
        <v>300</v>
      </c>
      <c r="N16" s="4"/>
      <c r="O16" s="4"/>
      <c r="P16" s="4"/>
      <c r="Q16" s="4"/>
      <c r="R16" s="4"/>
      <c r="S16" s="3"/>
      <c r="T16" s="49">
        <v>0</v>
      </c>
      <c r="U16" s="82"/>
      <c r="V16" s="83"/>
      <c r="W16" s="49"/>
    </row>
    <row r="17" spans="1:23" ht="15">
      <c r="A17" s="38" t="s">
        <v>10</v>
      </c>
      <c r="B17" s="63" t="s">
        <v>33</v>
      </c>
      <c r="C17" s="4"/>
      <c r="D17" s="4"/>
      <c r="E17" s="4">
        <v>130</v>
      </c>
      <c r="F17" s="50">
        <v>130</v>
      </c>
      <c r="G17" s="50">
        <v>130</v>
      </c>
      <c r="H17" s="4"/>
      <c r="I17" s="4"/>
      <c r="J17" s="85"/>
      <c r="K17" s="50">
        <v>130</v>
      </c>
      <c r="L17" s="85">
        <v>120</v>
      </c>
      <c r="M17" s="50">
        <f t="shared" si="0"/>
        <v>10</v>
      </c>
      <c r="N17" s="4"/>
      <c r="O17" s="4"/>
      <c r="P17" s="4"/>
      <c r="Q17" s="4"/>
      <c r="R17" s="4"/>
      <c r="S17" s="3"/>
      <c r="T17" s="49">
        <f t="shared" si="1"/>
        <v>92.3076923076923</v>
      </c>
      <c r="U17" s="82"/>
      <c r="V17" s="83"/>
      <c r="W17" s="49"/>
    </row>
    <row r="18" spans="1:23" ht="15">
      <c r="A18" s="38" t="s">
        <v>17</v>
      </c>
      <c r="B18" s="63" t="s">
        <v>106</v>
      </c>
      <c r="C18" s="4"/>
      <c r="D18" s="4"/>
      <c r="E18" s="4">
        <v>580</v>
      </c>
      <c r="F18" s="50">
        <v>2640</v>
      </c>
      <c r="G18" s="50">
        <v>1290</v>
      </c>
      <c r="H18" s="4"/>
      <c r="I18" s="4"/>
      <c r="J18" s="4"/>
      <c r="K18" s="50">
        <v>250</v>
      </c>
      <c r="L18" s="4">
        <v>243</v>
      </c>
      <c r="M18" s="50">
        <f t="shared" si="0"/>
        <v>1047</v>
      </c>
      <c r="N18" s="4"/>
      <c r="O18" s="4"/>
      <c r="P18" s="4"/>
      <c r="Q18" s="4"/>
      <c r="R18" s="4"/>
      <c r="S18" s="3"/>
      <c r="T18" s="49">
        <f t="shared" si="1"/>
        <v>97.2</v>
      </c>
      <c r="U18" s="82"/>
      <c r="V18" s="83"/>
      <c r="W18" s="49"/>
    </row>
    <row r="19" spans="1:23" ht="15.75">
      <c r="A19" s="37" t="s">
        <v>12</v>
      </c>
      <c r="B19" s="61" t="s">
        <v>91</v>
      </c>
      <c r="C19" s="31"/>
      <c r="D19" s="31"/>
      <c r="E19" s="31">
        <f>E20+E21+E22+E23</f>
        <v>5230</v>
      </c>
      <c r="F19" s="31">
        <f>F20+F21+F22</f>
        <v>2150</v>
      </c>
      <c r="G19" s="31">
        <f>G20+G21+G22</f>
        <v>2150</v>
      </c>
      <c r="H19" s="31"/>
      <c r="I19" s="31"/>
      <c r="J19" s="61"/>
      <c r="K19" s="31">
        <f>K20+K21+K22+K23</f>
        <v>2150</v>
      </c>
      <c r="L19" s="31">
        <f>L20+L21+L22</f>
        <v>1828.5</v>
      </c>
      <c r="M19" s="31">
        <f t="shared" si="0"/>
        <v>321.5</v>
      </c>
      <c r="N19" s="31"/>
      <c r="O19" s="31"/>
      <c r="P19" s="31"/>
      <c r="Q19" s="31"/>
      <c r="R19" s="31"/>
      <c r="S19" s="31"/>
      <c r="T19" s="31">
        <f t="shared" si="1"/>
        <v>85.04651162790698</v>
      </c>
      <c r="U19" s="80"/>
      <c r="V19" s="81"/>
      <c r="W19" s="31">
        <v>143.26</v>
      </c>
    </row>
    <row r="20" spans="1:23" ht="15">
      <c r="A20" s="38" t="s">
        <v>6</v>
      </c>
      <c r="B20" s="63" t="s">
        <v>34</v>
      </c>
      <c r="C20" s="4"/>
      <c r="D20" s="4"/>
      <c r="E20" s="4">
        <v>200</v>
      </c>
      <c r="F20" s="50">
        <v>150</v>
      </c>
      <c r="G20" s="50">
        <v>150</v>
      </c>
      <c r="H20" s="4"/>
      <c r="I20" s="4"/>
      <c r="J20" s="4"/>
      <c r="K20" s="50">
        <v>150</v>
      </c>
      <c r="L20" s="4">
        <v>110.65</v>
      </c>
      <c r="M20" s="50">
        <f t="shared" si="0"/>
        <v>39.349999999999994</v>
      </c>
      <c r="N20" s="4"/>
      <c r="O20" s="4"/>
      <c r="P20" s="4"/>
      <c r="Q20" s="4"/>
      <c r="R20" s="4"/>
      <c r="S20" s="3"/>
      <c r="T20" s="49">
        <f t="shared" si="1"/>
        <v>73.76666666666667</v>
      </c>
      <c r="U20" s="82"/>
      <c r="V20" s="83"/>
      <c r="W20" s="49"/>
    </row>
    <row r="21" spans="1:23" ht="15">
      <c r="A21" s="38" t="s">
        <v>8</v>
      </c>
      <c r="B21" s="63" t="s">
        <v>35</v>
      </c>
      <c r="C21" s="4"/>
      <c r="D21" s="4"/>
      <c r="E21" s="4">
        <v>1800</v>
      </c>
      <c r="F21" s="50">
        <v>1800</v>
      </c>
      <c r="G21" s="50">
        <v>1800</v>
      </c>
      <c r="H21" s="63"/>
      <c r="I21" s="63"/>
      <c r="J21" s="63"/>
      <c r="K21" s="50">
        <v>1800</v>
      </c>
      <c r="L21" s="63">
        <v>1521.35</v>
      </c>
      <c r="M21" s="50">
        <f t="shared" si="0"/>
        <v>278.6500000000001</v>
      </c>
      <c r="N21" s="4"/>
      <c r="O21" s="63"/>
      <c r="P21" s="63"/>
      <c r="Q21" s="63"/>
      <c r="R21" s="4"/>
      <c r="S21" s="3"/>
      <c r="T21" s="49">
        <f t="shared" si="1"/>
        <v>84.51944444444445</v>
      </c>
      <c r="U21" s="82"/>
      <c r="V21" s="83"/>
      <c r="W21" s="49"/>
    </row>
    <row r="22" spans="1:23" ht="15">
      <c r="A22" s="38" t="s">
        <v>10</v>
      </c>
      <c r="B22" s="63" t="s">
        <v>36</v>
      </c>
      <c r="C22" s="4"/>
      <c r="D22" s="4"/>
      <c r="E22" s="4">
        <v>250</v>
      </c>
      <c r="F22" s="50">
        <v>200</v>
      </c>
      <c r="G22" s="50">
        <v>200</v>
      </c>
      <c r="H22" s="4"/>
      <c r="I22" s="4"/>
      <c r="J22" s="63"/>
      <c r="K22" s="50">
        <v>200</v>
      </c>
      <c r="L22" s="4">
        <v>196.5</v>
      </c>
      <c r="M22" s="50">
        <f t="shared" si="0"/>
        <v>3.5</v>
      </c>
      <c r="N22" s="4"/>
      <c r="O22" s="4"/>
      <c r="P22" s="4"/>
      <c r="Q22" s="4"/>
      <c r="R22" s="4"/>
      <c r="S22" s="3"/>
      <c r="T22" s="49">
        <f t="shared" si="1"/>
        <v>98.25</v>
      </c>
      <c r="U22" s="82"/>
      <c r="V22" s="83"/>
      <c r="W22" s="49"/>
    </row>
    <row r="23" spans="1:23" ht="15">
      <c r="A23" s="38" t="s">
        <v>17</v>
      </c>
      <c r="B23" s="63" t="s">
        <v>83</v>
      </c>
      <c r="C23" s="4"/>
      <c r="D23" s="4"/>
      <c r="E23" s="4">
        <v>2980</v>
      </c>
      <c r="F23" s="50">
        <v>0</v>
      </c>
      <c r="G23" s="50">
        <v>0</v>
      </c>
      <c r="H23" s="4"/>
      <c r="I23" s="4"/>
      <c r="J23" s="63"/>
      <c r="K23" s="50">
        <v>0</v>
      </c>
      <c r="L23" s="4">
        <v>0</v>
      </c>
      <c r="M23" s="50">
        <f t="shared" si="0"/>
        <v>0</v>
      </c>
      <c r="N23" s="4"/>
      <c r="O23" s="4"/>
      <c r="P23" s="4"/>
      <c r="Q23" s="4"/>
      <c r="R23" s="4"/>
      <c r="S23" s="3"/>
      <c r="T23" s="49">
        <v>0</v>
      </c>
      <c r="U23" s="82"/>
      <c r="V23" s="83"/>
      <c r="W23" s="49"/>
    </row>
    <row r="24" spans="1:23" ht="15.75">
      <c r="A24" s="37" t="s">
        <v>13</v>
      </c>
      <c r="B24" s="61" t="s">
        <v>92</v>
      </c>
      <c r="C24" s="31"/>
      <c r="D24" s="31"/>
      <c r="E24" s="31">
        <f>E25+E26+E27+E28+E29+E30</f>
        <v>4540</v>
      </c>
      <c r="F24" s="31">
        <f>F25+F26+F27+F29+F30</f>
        <v>2010</v>
      </c>
      <c r="G24" s="31">
        <f>G25+G26+G27+G29+G30</f>
        <v>1780</v>
      </c>
      <c r="H24" s="31"/>
      <c r="I24" s="31"/>
      <c r="J24" s="31"/>
      <c r="K24" s="31">
        <f>K25+K26+K27+K29+K30</f>
        <v>2030</v>
      </c>
      <c r="L24" s="31">
        <f>L25+L26+L27+L29+L30</f>
        <v>1891.65</v>
      </c>
      <c r="M24" s="31">
        <f t="shared" si="0"/>
        <v>-111.65000000000009</v>
      </c>
      <c r="N24" s="31"/>
      <c r="O24" s="31"/>
      <c r="P24" s="31"/>
      <c r="Q24" s="31"/>
      <c r="R24" s="31"/>
      <c r="S24" s="31"/>
      <c r="T24" s="31">
        <f t="shared" si="1"/>
        <v>93.1847290640394</v>
      </c>
      <c r="U24" s="80"/>
      <c r="V24" s="81"/>
      <c r="W24" s="31">
        <v>123.65</v>
      </c>
    </row>
    <row r="25" spans="1:23" ht="15">
      <c r="A25" s="38" t="s">
        <v>6</v>
      </c>
      <c r="B25" s="63" t="s">
        <v>37</v>
      </c>
      <c r="C25" s="4"/>
      <c r="D25" s="4"/>
      <c r="E25" s="4">
        <v>1000</v>
      </c>
      <c r="F25" s="50">
        <v>700</v>
      </c>
      <c r="G25" s="50">
        <v>700</v>
      </c>
      <c r="H25" s="4"/>
      <c r="I25" s="4"/>
      <c r="J25" s="4"/>
      <c r="K25" s="50">
        <v>950</v>
      </c>
      <c r="L25" s="4">
        <v>941.23</v>
      </c>
      <c r="M25" s="50">
        <f t="shared" si="0"/>
        <v>-241.23000000000002</v>
      </c>
      <c r="N25" s="3"/>
      <c r="O25" s="4"/>
      <c r="P25" s="4"/>
      <c r="Q25" s="4"/>
      <c r="R25" s="4"/>
      <c r="S25" s="3"/>
      <c r="T25" s="49">
        <f t="shared" si="1"/>
        <v>99.07684210526315</v>
      </c>
      <c r="U25" s="82"/>
      <c r="V25" s="83"/>
      <c r="W25" s="49"/>
    </row>
    <row r="26" spans="1:23" ht="15">
      <c r="A26" s="38" t="s">
        <v>8</v>
      </c>
      <c r="B26" s="63" t="s">
        <v>38</v>
      </c>
      <c r="C26" s="4"/>
      <c r="D26" s="4"/>
      <c r="E26" s="4">
        <v>50</v>
      </c>
      <c r="F26" s="50">
        <v>250</v>
      </c>
      <c r="G26" s="50">
        <v>300</v>
      </c>
      <c r="H26" s="4"/>
      <c r="I26" s="4"/>
      <c r="J26" s="4"/>
      <c r="K26" s="50">
        <v>300</v>
      </c>
      <c r="L26" s="4">
        <v>291.5</v>
      </c>
      <c r="M26" s="50">
        <f t="shared" si="0"/>
        <v>8.5</v>
      </c>
      <c r="N26" s="3"/>
      <c r="O26" s="4"/>
      <c r="P26" s="4"/>
      <c r="Q26" s="4"/>
      <c r="R26" s="4"/>
      <c r="S26" s="3"/>
      <c r="T26" s="49">
        <f t="shared" si="1"/>
        <v>97.16666666666667</v>
      </c>
      <c r="U26" s="82"/>
      <c r="V26" s="83"/>
      <c r="W26" s="49"/>
    </row>
    <row r="27" spans="1:23" ht="15">
      <c r="A27" s="38" t="s">
        <v>10</v>
      </c>
      <c r="B27" s="63" t="s">
        <v>53</v>
      </c>
      <c r="C27" s="4"/>
      <c r="D27" s="4"/>
      <c r="E27" s="4">
        <v>140</v>
      </c>
      <c r="F27" s="50">
        <v>410</v>
      </c>
      <c r="G27" s="50">
        <v>130</v>
      </c>
      <c r="H27" s="4"/>
      <c r="I27" s="4"/>
      <c r="J27" s="63"/>
      <c r="K27" s="50">
        <v>130</v>
      </c>
      <c r="L27" s="63">
        <v>117.44</v>
      </c>
      <c r="M27" s="50">
        <f t="shared" si="0"/>
        <v>12.560000000000002</v>
      </c>
      <c r="N27" s="3"/>
      <c r="O27" s="4"/>
      <c r="P27" s="4"/>
      <c r="Q27" s="4"/>
      <c r="R27" s="4"/>
      <c r="S27" s="3"/>
      <c r="T27" s="49">
        <f t="shared" si="1"/>
        <v>90.33846153846154</v>
      </c>
      <c r="U27" s="82"/>
      <c r="V27" s="83"/>
      <c r="W27" s="49"/>
    </row>
    <row r="28" spans="1:23" ht="15">
      <c r="A28" s="38" t="s">
        <v>17</v>
      </c>
      <c r="B28" s="63" t="s">
        <v>112</v>
      </c>
      <c r="C28" s="4"/>
      <c r="D28" s="4"/>
      <c r="E28" s="4">
        <v>2500</v>
      </c>
      <c r="F28" s="50">
        <v>0</v>
      </c>
      <c r="G28" s="50"/>
      <c r="H28" s="4"/>
      <c r="I28" s="4"/>
      <c r="J28" s="63"/>
      <c r="K28" s="50">
        <v>0</v>
      </c>
      <c r="L28" s="4">
        <v>0</v>
      </c>
      <c r="M28" s="50"/>
      <c r="N28" s="3"/>
      <c r="O28" s="4"/>
      <c r="P28" s="4"/>
      <c r="Q28" s="4"/>
      <c r="R28" s="4"/>
      <c r="S28" s="3"/>
      <c r="T28" s="49">
        <v>100</v>
      </c>
      <c r="U28" s="82"/>
      <c r="V28" s="83"/>
      <c r="W28" s="49"/>
    </row>
    <row r="29" spans="1:23" ht="15">
      <c r="A29" s="38" t="s">
        <v>18</v>
      </c>
      <c r="B29" s="63" t="s">
        <v>54</v>
      </c>
      <c r="C29" s="4"/>
      <c r="D29" s="4"/>
      <c r="E29" s="4">
        <v>700</v>
      </c>
      <c r="F29" s="50">
        <v>500</v>
      </c>
      <c r="G29" s="50">
        <v>500</v>
      </c>
      <c r="H29" s="4"/>
      <c r="I29" s="4"/>
      <c r="J29" s="4"/>
      <c r="K29" s="50">
        <v>500</v>
      </c>
      <c r="L29" s="4">
        <v>419.68</v>
      </c>
      <c r="M29" s="50">
        <f t="shared" si="0"/>
        <v>80.32</v>
      </c>
      <c r="N29" s="3"/>
      <c r="O29" s="4"/>
      <c r="P29" s="4"/>
      <c r="Q29" s="4"/>
      <c r="R29" s="4"/>
      <c r="S29" s="3"/>
      <c r="T29" s="49">
        <f t="shared" si="1"/>
        <v>83.936</v>
      </c>
      <c r="U29" s="82"/>
      <c r="V29" s="83"/>
      <c r="W29" s="49"/>
    </row>
    <row r="30" spans="1:23" ht="15">
      <c r="A30" s="38" t="s">
        <v>19</v>
      </c>
      <c r="B30" s="63" t="s">
        <v>104</v>
      </c>
      <c r="C30" s="4"/>
      <c r="D30" s="4"/>
      <c r="E30" s="4">
        <v>150</v>
      </c>
      <c r="F30" s="50">
        <v>150</v>
      </c>
      <c r="G30" s="50">
        <v>150</v>
      </c>
      <c r="H30" s="63"/>
      <c r="I30" s="63"/>
      <c r="J30" s="63"/>
      <c r="K30" s="50">
        <v>150</v>
      </c>
      <c r="L30" s="4">
        <v>121.8</v>
      </c>
      <c r="M30" s="50">
        <f t="shared" si="0"/>
        <v>28.200000000000003</v>
      </c>
      <c r="N30" s="3"/>
      <c r="O30" s="63"/>
      <c r="P30" s="63"/>
      <c r="Q30" s="63"/>
      <c r="R30" s="4"/>
      <c r="S30" s="3"/>
      <c r="T30" s="49">
        <f t="shared" si="1"/>
        <v>81.2</v>
      </c>
      <c r="U30" s="82"/>
      <c r="V30" s="83"/>
      <c r="W30" s="49"/>
    </row>
    <row r="31" spans="1:23" ht="15.75">
      <c r="A31" s="37" t="s">
        <v>14</v>
      </c>
      <c r="B31" s="61" t="s">
        <v>93</v>
      </c>
      <c r="C31" s="31"/>
      <c r="D31" s="31"/>
      <c r="E31" s="31">
        <f>E32+E34+E35</f>
        <v>141370</v>
      </c>
      <c r="F31" s="31">
        <f>F32+F33+F34+F35+F36</f>
        <v>142880</v>
      </c>
      <c r="G31" s="31">
        <f>G32+G33+G34+G35+G36</f>
        <v>140560</v>
      </c>
      <c r="H31" s="31"/>
      <c r="I31" s="31"/>
      <c r="J31" s="31"/>
      <c r="K31" s="31">
        <f>K32+K34</f>
        <v>140560</v>
      </c>
      <c r="L31" s="31">
        <f>L32+L34+L35</f>
        <v>140390.04</v>
      </c>
      <c r="M31" s="31">
        <f t="shared" si="0"/>
        <v>169.95999999999185</v>
      </c>
      <c r="N31" s="31"/>
      <c r="O31" s="31"/>
      <c r="P31" s="31"/>
      <c r="Q31" s="31"/>
      <c r="R31" s="31"/>
      <c r="S31" s="31"/>
      <c r="T31" s="31">
        <f t="shared" si="1"/>
        <v>99.87908366533864</v>
      </c>
      <c r="U31" s="80"/>
      <c r="V31" s="81"/>
      <c r="W31" s="31">
        <v>0.58</v>
      </c>
    </row>
    <row r="32" spans="1:23" ht="15">
      <c r="A32" s="38" t="s">
        <v>6</v>
      </c>
      <c r="B32" s="63" t="s">
        <v>103</v>
      </c>
      <c r="C32" s="4"/>
      <c r="D32" s="4"/>
      <c r="E32" s="4">
        <v>137250</v>
      </c>
      <c r="F32" s="50">
        <v>138720</v>
      </c>
      <c r="G32" s="50">
        <v>136400</v>
      </c>
      <c r="H32" s="4"/>
      <c r="I32" s="63"/>
      <c r="J32" s="4"/>
      <c r="K32" s="50">
        <v>136400</v>
      </c>
      <c r="L32" s="4">
        <v>136390.04</v>
      </c>
      <c r="M32" s="50">
        <f t="shared" si="0"/>
        <v>9.959999999991851</v>
      </c>
      <c r="N32" s="3"/>
      <c r="O32" s="63"/>
      <c r="P32" s="63"/>
      <c r="Q32" s="63"/>
      <c r="R32" s="4"/>
      <c r="S32" s="4"/>
      <c r="T32" s="49">
        <f t="shared" si="1"/>
        <v>99.99269794721408</v>
      </c>
      <c r="U32" s="82"/>
      <c r="V32" s="83"/>
      <c r="W32" s="49"/>
    </row>
    <row r="33" spans="1:23" ht="15" hidden="1">
      <c r="A33" s="38"/>
      <c r="B33" s="63"/>
      <c r="C33" s="4"/>
      <c r="D33" s="4"/>
      <c r="E33" s="4"/>
      <c r="F33" s="50"/>
      <c r="G33" s="50"/>
      <c r="H33" s="4"/>
      <c r="I33" s="4"/>
      <c r="J33" s="63"/>
      <c r="K33" s="50"/>
      <c r="L33" s="63"/>
      <c r="M33" s="50">
        <f t="shared" si="0"/>
        <v>0</v>
      </c>
      <c r="N33" s="3"/>
      <c r="O33" s="4"/>
      <c r="P33" s="4"/>
      <c r="Q33" s="4"/>
      <c r="R33" s="4"/>
      <c r="S33" s="4"/>
      <c r="T33" s="49" t="e">
        <f t="shared" si="1"/>
        <v>#DIV/0!</v>
      </c>
      <c r="U33" s="82"/>
      <c r="V33" s="83"/>
      <c r="W33" s="49"/>
    </row>
    <row r="34" spans="1:23" ht="15">
      <c r="A34" s="38" t="s">
        <v>8</v>
      </c>
      <c r="B34" s="63" t="s">
        <v>39</v>
      </c>
      <c r="C34" s="4"/>
      <c r="D34" s="4"/>
      <c r="E34" s="4">
        <v>4120</v>
      </c>
      <c r="F34" s="50">
        <v>4160</v>
      </c>
      <c r="G34" s="50">
        <v>4160</v>
      </c>
      <c r="H34" s="4"/>
      <c r="I34" s="4"/>
      <c r="J34" s="4"/>
      <c r="K34" s="50">
        <v>4160</v>
      </c>
      <c r="L34" s="4">
        <v>4000</v>
      </c>
      <c r="M34" s="50">
        <f t="shared" si="0"/>
        <v>160</v>
      </c>
      <c r="N34" s="3"/>
      <c r="O34" s="4"/>
      <c r="P34" s="4"/>
      <c r="Q34" s="4"/>
      <c r="R34" s="4"/>
      <c r="S34" s="4"/>
      <c r="T34" s="49">
        <f t="shared" si="1"/>
        <v>96.15384615384616</v>
      </c>
      <c r="U34" s="82"/>
      <c r="V34" s="83"/>
      <c r="W34" s="49"/>
    </row>
    <row r="35" spans="1:23" ht="15" hidden="1">
      <c r="A35" s="38"/>
      <c r="B35" s="63"/>
      <c r="C35" s="4"/>
      <c r="D35" s="4"/>
      <c r="E35" s="4"/>
      <c r="F35" s="50"/>
      <c r="G35" s="50"/>
      <c r="H35" s="4"/>
      <c r="I35" s="4"/>
      <c r="J35" s="4"/>
      <c r="K35" s="50"/>
      <c r="L35" s="4"/>
      <c r="M35" s="50"/>
      <c r="N35" s="3"/>
      <c r="O35" s="4"/>
      <c r="P35" s="4"/>
      <c r="Q35" s="4"/>
      <c r="R35" s="4"/>
      <c r="S35" s="4"/>
      <c r="T35" s="31" t="e">
        <f t="shared" si="1"/>
        <v>#DIV/0!</v>
      </c>
      <c r="U35" s="82"/>
      <c r="V35" s="83"/>
      <c r="W35" s="31" t="e">
        <f>E35*100/G35</f>
        <v>#DIV/0!</v>
      </c>
    </row>
    <row r="36" spans="1:23" ht="15" hidden="1">
      <c r="A36" s="38"/>
      <c r="B36" s="63"/>
      <c r="C36" s="4"/>
      <c r="D36" s="4"/>
      <c r="E36" s="4"/>
      <c r="F36" s="50"/>
      <c r="G36" s="50"/>
      <c r="H36" s="4"/>
      <c r="I36" s="4"/>
      <c r="J36" s="63"/>
      <c r="K36" s="50"/>
      <c r="L36" s="63"/>
      <c r="M36" s="31">
        <f t="shared" si="0"/>
        <v>0</v>
      </c>
      <c r="N36" s="3"/>
      <c r="O36" s="4"/>
      <c r="P36" s="4"/>
      <c r="Q36" s="4"/>
      <c r="R36" s="4"/>
      <c r="S36" s="4"/>
      <c r="T36" s="31" t="e">
        <f t="shared" si="1"/>
        <v>#DIV/0!</v>
      </c>
      <c r="U36" s="86"/>
      <c r="V36" s="87"/>
      <c r="W36" s="31" t="e">
        <f>E36*100/G36</f>
        <v>#DIV/0!</v>
      </c>
    </row>
    <row r="37" spans="1:23" ht="15" customHeight="1">
      <c r="A37" s="37" t="s">
        <v>20</v>
      </c>
      <c r="B37" s="61" t="s">
        <v>111</v>
      </c>
      <c r="C37" s="31"/>
      <c r="D37" s="31"/>
      <c r="E37" s="31">
        <f>E38+E39</f>
        <v>1250</v>
      </c>
      <c r="F37" s="31">
        <f>F38+F39</f>
        <v>1450</v>
      </c>
      <c r="G37" s="31">
        <f>G38+G39</f>
        <v>1450</v>
      </c>
      <c r="H37" s="31"/>
      <c r="I37" s="31"/>
      <c r="J37" s="61"/>
      <c r="K37" s="31">
        <f>K38+K39</f>
        <v>1450</v>
      </c>
      <c r="L37" s="31">
        <f>L38+L39</f>
        <v>1196.1399999999999</v>
      </c>
      <c r="M37" s="31">
        <f t="shared" si="0"/>
        <v>253.86000000000013</v>
      </c>
      <c r="N37" s="31"/>
      <c r="O37" s="31"/>
      <c r="P37" s="31"/>
      <c r="Q37" s="31"/>
      <c r="R37" s="31"/>
      <c r="S37" s="31"/>
      <c r="T37" s="31">
        <f t="shared" si="1"/>
        <v>82.49241379310344</v>
      </c>
      <c r="U37" s="80"/>
      <c r="V37" s="81"/>
      <c r="W37" s="31">
        <v>-13.79</v>
      </c>
    </row>
    <row r="38" spans="1:23" ht="15" customHeight="1">
      <c r="A38" s="38" t="s">
        <v>6</v>
      </c>
      <c r="B38" s="63" t="s">
        <v>55</v>
      </c>
      <c r="C38" s="4"/>
      <c r="D38" s="4"/>
      <c r="E38" s="4">
        <v>1000</v>
      </c>
      <c r="F38" s="50">
        <v>950</v>
      </c>
      <c r="G38" s="50">
        <v>950</v>
      </c>
      <c r="H38" s="63"/>
      <c r="I38" s="4"/>
      <c r="J38" s="63"/>
      <c r="K38" s="50">
        <v>950</v>
      </c>
      <c r="L38" s="4">
        <v>946.14</v>
      </c>
      <c r="M38" s="50">
        <f t="shared" si="0"/>
        <v>3.8600000000000136</v>
      </c>
      <c r="N38" s="3"/>
      <c r="O38" s="63"/>
      <c r="P38" s="63"/>
      <c r="Q38" s="63"/>
      <c r="R38" s="4"/>
      <c r="S38" s="3"/>
      <c r="T38" s="49">
        <f t="shared" si="1"/>
        <v>99.59368421052632</v>
      </c>
      <c r="U38" s="82"/>
      <c r="V38" s="83"/>
      <c r="W38" s="49"/>
    </row>
    <row r="39" spans="1:23" ht="15" customHeight="1">
      <c r="A39" s="38" t="s">
        <v>62</v>
      </c>
      <c r="B39" s="63" t="s">
        <v>110</v>
      </c>
      <c r="C39" s="4"/>
      <c r="D39" s="4"/>
      <c r="E39" s="4">
        <v>250</v>
      </c>
      <c r="F39" s="50">
        <v>500</v>
      </c>
      <c r="G39" s="50">
        <v>500</v>
      </c>
      <c r="H39" s="4"/>
      <c r="I39" s="4"/>
      <c r="J39" s="4"/>
      <c r="K39" s="50">
        <v>500</v>
      </c>
      <c r="L39" s="4">
        <v>250</v>
      </c>
      <c r="M39" s="50">
        <f t="shared" si="0"/>
        <v>250</v>
      </c>
      <c r="N39" s="3"/>
      <c r="O39" s="4"/>
      <c r="P39" s="4"/>
      <c r="Q39" s="4"/>
      <c r="R39" s="4"/>
      <c r="S39" s="3"/>
      <c r="T39" s="49">
        <f t="shared" si="1"/>
        <v>50</v>
      </c>
      <c r="U39" s="82"/>
      <c r="V39" s="83"/>
      <c r="W39" s="49"/>
    </row>
    <row r="40" spans="1:23" ht="15.75">
      <c r="A40" s="37" t="s">
        <v>21</v>
      </c>
      <c r="B40" s="61" t="s">
        <v>40</v>
      </c>
      <c r="C40" s="31"/>
      <c r="D40" s="31"/>
      <c r="E40" s="31">
        <v>25720</v>
      </c>
      <c r="F40" s="31">
        <v>25550</v>
      </c>
      <c r="G40" s="31">
        <v>25500</v>
      </c>
      <c r="H40" s="31"/>
      <c r="I40" s="31"/>
      <c r="J40" s="61"/>
      <c r="K40" s="31">
        <v>25500</v>
      </c>
      <c r="L40" s="61">
        <v>25445.31</v>
      </c>
      <c r="M40" s="31">
        <f t="shared" si="0"/>
        <v>54.68999999999869</v>
      </c>
      <c r="N40" s="31"/>
      <c r="O40" s="31"/>
      <c r="P40" s="31"/>
      <c r="Q40" s="31"/>
      <c r="R40" s="31"/>
      <c r="S40" s="31"/>
      <c r="T40" s="31">
        <f t="shared" si="1"/>
        <v>99.7855294117647</v>
      </c>
      <c r="U40" s="80"/>
      <c r="V40" s="81"/>
      <c r="W40" s="31">
        <v>0.98</v>
      </c>
    </row>
    <row r="41" spans="1:23" ht="15.75">
      <c r="A41" s="37" t="s">
        <v>22</v>
      </c>
      <c r="B41" s="61" t="s">
        <v>41</v>
      </c>
      <c r="C41" s="31"/>
      <c r="D41" s="31"/>
      <c r="E41" s="31">
        <v>3680</v>
      </c>
      <c r="F41" s="31">
        <v>3620</v>
      </c>
      <c r="G41" s="31">
        <v>3650</v>
      </c>
      <c r="H41" s="61"/>
      <c r="I41" s="61"/>
      <c r="J41" s="61"/>
      <c r="K41" s="31">
        <v>3650</v>
      </c>
      <c r="L41" s="61">
        <v>3637.03</v>
      </c>
      <c r="M41" s="31">
        <f t="shared" si="0"/>
        <v>12.9699999999998</v>
      </c>
      <c r="N41" s="31"/>
      <c r="O41" s="61"/>
      <c r="P41" s="61"/>
      <c r="Q41" s="61"/>
      <c r="R41" s="31"/>
      <c r="S41" s="31"/>
      <c r="T41" s="31">
        <f t="shared" si="1"/>
        <v>99.64465753424658</v>
      </c>
      <c r="U41" s="80"/>
      <c r="V41" s="81"/>
      <c r="W41" s="31">
        <v>0.82</v>
      </c>
    </row>
    <row r="42" spans="1:23" ht="15.75">
      <c r="A42" s="37" t="s">
        <v>23</v>
      </c>
      <c r="B42" s="61" t="s">
        <v>42</v>
      </c>
      <c r="C42" s="31"/>
      <c r="D42" s="31"/>
      <c r="E42" s="31">
        <v>4650</v>
      </c>
      <c r="F42" s="31">
        <v>4500</v>
      </c>
      <c r="G42" s="31">
        <v>4510</v>
      </c>
      <c r="H42" s="31"/>
      <c r="I42" s="31"/>
      <c r="J42" s="31"/>
      <c r="K42" s="31">
        <v>4510</v>
      </c>
      <c r="L42" s="31">
        <v>4509.87</v>
      </c>
      <c r="M42" s="31">
        <f t="shared" si="0"/>
        <v>0.13000000000010914</v>
      </c>
      <c r="N42" s="31"/>
      <c r="O42" s="31"/>
      <c r="P42" s="31"/>
      <c r="Q42" s="31"/>
      <c r="R42" s="31"/>
      <c r="S42" s="31"/>
      <c r="T42" s="31">
        <f t="shared" si="1"/>
        <v>99.99711751662971</v>
      </c>
      <c r="U42" s="80"/>
      <c r="V42" s="81"/>
      <c r="W42" s="31">
        <v>3.1</v>
      </c>
    </row>
    <row r="43" spans="1:23" ht="15.75" hidden="1">
      <c r="A43" s="37"/>
      <c r="B43" s="61"/>
      <c r="C43" s="31"/>
      <c r="D43" s="31"/>
      <c r="E43" s="31"/>
      <c r="F43" s="31"/>
      <c r="G43" s="31"/>
      <c r="H43" s="31"/>
      <c r="I43" s="31"/>
      <c r="J43" s="61"/>
      <c r="K43" s="31"/>
      <c r="L43" s="61"/>
      <c r="M43" s="31">
        <f t="shared" si="0"/>
        <v>0</v>
      </c>
      <c r="N43" s="31"/>
      <c r="O43" s="31"/>
      <c r="P43" s="31"/>
      <c r="Q43" s="31"/>
      <c r="R43" s="31"/>
      <c r="S43" s="31"/>
      <c r="T43" s="31" t="e">
        <f t="shared" si="1"/>
        <v>#DIV/0!</v>
      </c>
      <c r="U43" s="80"/>
      <c r="V43" s="81"/>
      <c r="W43" s="31" t="e">
        <f>E43*100/G43</f>
        <v>#DIV/0!</v>
      </c>
    </row>
    <row r="44" spans="1:23" ht="15.75">
      <c r="A44" s="37" t="s">
        <v>24</v>
      </c>
      <c r="B44" s="61" t="s">
        <v>43</v>
      </c>
      <c r="C44" s="31"/>
      <c r="D44" s="31"/>
      <c r="E44" s="31">
        <v>300</v>
      </c>
      <c r="F44" s="31">
        <v>300</v>
      </c>
      <c r="G44" s="31">
        <v>300</v>
      </c>
      <c r="H44" s="61"/>
      <c r="I44" s="61"/>
      <c r="J44" s="61"/>
      <c r="K44" s="31">
        <v>300</v>
      </c>
      <c r="L44" s="31">
        <v>251.8</v>
      </c>
      <c r="M44" s="31">
        <f t="shared" si="0"/>
        <v>48.19999999999999</v>
      </c>
      <c r="N44" s="31"/>
      <c r="O44" s="61"/>
      <c r="P44" s="61"/>
      <c r="Q44" s="61"/>
      <c r="R44" s="31"/>
      <c r="S44" s="31"/>
      <c r="T44" s="31">
        <f t="shared" si="1"/>
        <v>83.93333333333334</v>
      </c>
      <c r="U44" s="80"/>
      <c r="V44" s="81"/>
      <c r="W44" s="31">
        <v>0</v>
      </c>
    </row>
    <row r="45" spans="1:23" ht="15.75">
      <c r="A45" s="37" t="s">
        <v>25</v>
      </c>
      <c r="B45" s="61" t="s">
        <v>94</v>
      </c>
      <c r="C45" s="31"/>
      <c r="D45" s="31"/>
      <c r="E45" s="31">
        <f>E46+E47+E48+E49+E50+E51</f>
        <v>1650</v>
      </c>
      <c r="F45" s="31">
        <f>F46+F47+F48+F49+F50+F51</f>
        <v>1450</v>
      </c>
      <c r="G45" s="31">
        <f>G46+G47+G48+G49+G50+G51</f>
        <v>1030</v>
      </c>
      <c r="H45" s="31"/>
      <c r="I45" s="31"/>
      <c r="J45" s="61"/>
      <c r="K45" s="31">
        <f>K46+K47+K48+K49+K50+K51</f>
        <v>1030</v>
      </c>
      <c r="L45" s="31">
        <f>L46+L47+L48+L49+L50+L51</f>
        <v>905.8599999999999</v>
      </c>
      <c r="M45" s="31">
        <f t="shared" si="0"/>
        <v>124.1400000000001</v>
      </c>
      <c r="N45" s="31"/>
      <c r="O45" s="31"/>
      <c r="P45" s="31"/>
      <c r="Q45" s="31"/>
      <c r="R45" s="31"/>
      <c r="S45" s="31"/>
      <c r="T45" s="31">
        <f t="shared" si="1"/>
        <v>87.94757281553396</v>
      </c>
      <c r="U45" s="80"/>
      <c r="V45" s="81"/>
      <c r="W45" s="31">
        <v>60.19</v>
      </c>
    </row>
    <row r="46" spans="1:23" ht="15">
      <c r="A46" s="38" t="s">
        <v>6</v>
      </c>
      <c r="B46" s="63" t="s">
        <v>44</v>
      </c>
      <c r="C46" s="4"/>
      <c r="D46" s="4"/>
      <c r="E46" s="4">
        <v>800</v>
      </c>
      <c r="F46" s="50">
        <v>300</v>
      </c>
      <c r="G46" s="50">
        <v>430</v>
      </c>
      <c r="H46" s="4"/>
      <c r="I46" s="4"/>
      <c r="J46" s="4"/>
      <c r="K46" s="50">
        <v>430</v>
      </c>
      <c r="L46" s="4">
        <v>427</v>
      </c>
      <c r="M46" s="50">
        <f t="shared" si="0"/>
        <v>3</v>
      </c>
      <c r="N46" s="4"/>
      <c r="O46" s="4"/>
      <c r="P46" s="4"/>
      <c r="Q46" s="4"/>
      <c r="R46" s="4"/>
      <c r="S46" s="3"/>
      <c r="T46" s="49">
        <f t="shared" si="1"/>
        <v>99.30232558139535</v>
      </c>
      <c r="U46" s="82"/>
      <c r="V46" s="83"/>
      <c r="W46" s="49"/>
    </row>
    <row r="47" spans="1:23" ht="15">
      <c r="A47" s="38" t="s">
        <v>8</v>
      </c>
      <c r="B47" s="63" t="s">
        <v>45</v>
      </c>
      <c r="C47" s="4"/>
      <c r="D47" s="4"/>
      <c r="E47" s="4">
        <v>300</v>
      </c>
      <c r="F47" s="50">
        <v>500</v>
      </c>
      <c r="G47" s="50">
        <v>100</v>
      </c>
      <c r="H47" s="4"/>
      <c r="I47" s="4"/>
      <c r="J47" s="4"/>
      <c r="K47" s="50">
        <v>100</v>
      </c>
      <c r="L47" s="4">
        <v>0</v>
      </c>
      <c r="M47" s="50">
        <f t="shared" si="0"/>
        <v>100</v>
      </c>
      <c r="N47" s="4"/>
      <c r="O47" s="4"/>
      <c r="P47" s="4"/>
      <c r="Q47" s="4"/>
      <c r="R47" s="4"/>
      <c r="S47" s="3"/>
      <c r="T47" s="49">
        <f t="shared" si="1"/>
        <v>0</v>
      </c>
      <c r="U47" s="82"/>
      <c r="V47" s="83"/>
      <c r="W47" s="49"/>
    </row>
    <row r="48" spans="1:23" ht="15">
      <c r="A48" s="38" t="s">
        <v>10</v>
      </c>
      <c r="B48" s="63" t="s">
        <v>56</v>
      </c>
      <c r="C48" s="4"/>
      <c r="D48" s="4"/>
      <c r="E48" s="4">
        <v>200</v>
      </c>
      <c r="F48" s="50">
        <v>200</v>
      </c>
      <c r="G48" s="50">
        <v>200</v>
      </c>
      <c r="H48" s="4"/>
      <c r="I48" s="4"/>
      <c r="J48" s="4"/>
      <c r="K48" s="50">
        <v>200</v>
      </c>
      <c r="L48" s="4">
        <v>200</v>
      </c>
      <c r="M48" s="50">
        <f t="shared" si="0"/>
        <v>0</v>
      </c>
      <c r="N48" s="4"/>
      <c r="O48" s="4"/>
      <c r="P48" s="4"/>
      <c r="Q48" s="4"/>
      <c r="R48" s="4"/>
      <c r="S48" s="3"/>
      <c r="T48" s="49">
        <f t="shared" si="1"/>
        <v>100</v>
      </c>
      <c r="U48" s="82"/>
      <c r="V48" s="83"/>
      <c r="W48" s="49"/>
    </row>
    <row r="49" spans="1:23" ht="15">
      <c r="A49" s="38" t="s">
        <v>17</v>
      </c>
      <c r="B49" s="63" t="s">
        <v>57</v>
      </c>
      <c r="C49" s="4"/>
      <c r="D49" s="4"/>
      <c r="E49" s="4">
        <v>240</v>
      </c>
      <c r="F49" s="50">
        <v>150</v>
      </c>
      <c r="G49" s="50">
        <v>200</v>
      </c>
      <c r="H49" s="4"/>
      <c r="I49" s="4"/>
      <c r="J49" s="63"/>
      <c r="K49" s="50">
        <v>200</v>
      </c>
      <c r="L49" s="4">
        <v>199.05</v>
      </c>
      <c r="M49" s="50">
        <f t="shared" si="0"/>
        <v>0.9499999999999886</v>
      </c>
      <c r="N49" s="4"/>
      <c r="O49" s="4"/>
      <c r="P49" s="4"/>
      <c r="Q49" s="4"/>
      <c r="R49" s="4"/>
      <c r="S49" s="3"/>
      <c r="T49" s="49">
        <f t="shared" si="1"/>
        <v>99.525</v>
      </c>
      <c r="U49" s="82"/>
      <c r="V49" s="83"/>
      <c r="W49" s="49"/>
    </row>
    <row r="50" spans="1:23" ht="15">
      <c r="A50" s="38" t="s">
        <v>18</v>
      </c>
      <c r="B50" s="63" t="s">
        <v>61</v>
      </c>
      <c r="C50" s="4"/>
      <c r="D50" s="4"/>
      <c r="E50" s="4">
        <v>0</v>
      </c>
      <c r="F50" s="50">
        <v>200</v>
      </c>
      <c r="G50" s="50">
        <v>0</v>
      </c>
      <c r="H50" s="4"/>
      <c r="I50" s="4"/>
      <c r="J50" s="63"/>
      <c r="K50" s="50">
        <v>0</v>
      </c>
      <c r="L50" s="4">
        <v>0</v>
      </c>
      <c r="M50" s="50">
        <f t="shared" si="0"/>
        <v>0</v>
      </c>
      <c r="N50" s="4"/>
      <c r="O50" s="4"/>
      <c r="P50" s="4"/>
      <c r="Q50" s="4"/>
      <c r="R50" s="4"/>
      <c r="S50" s="3"/>
      <c r="T50" s="49">
        <v>0</v>
      </c>
      <c r="U50" s="82"/>
      <c r="V50" s="83"/>
      <c r="W50" s="49"/>
    </row>
    <row r="51" spans="1:23" ht="15">
      <c r="A51" s="38" t="s">
        <v>19</v>
      </c>
      <c r="B51" s="63" t="s">
        <v>58</v>
      </c>
      <c r="C51" s="4"/>
      <c r="D51" s="4"/>
      <c r="E51" s="4">
        <v>110</v>
      </c>
      <c r="F51" s="50">
        <v>100</v>
      </c>
      <c r="G51" s="50">
        <v>100</v>
      </c>
      <c r="H51" s="4"/>
      <c r="I51" s="4"/>
      <c r="J51" s="4"/>
      <c r="K51" s="50">
        <v>100</v>
      </c>
      <c r="L51" s="4">
        <v>79.81</v>
      </c>
      <c r="M51" s="50">
        <f t="shared" si="0"/>
        <v>20.189999999999998</v>
      </c>
      <c r="N51" s="4"/>
      <c r="O51" s="4"/>
      <c r="P51" s="4"/>
      <c r="Q51" s="4"/>
      <c r="R51" s="4"/>
      <c r="S51" s="3"/>
      <c r="T51" s="49">
        <f t="shared" si="1"/>
        <v>79.81</v>
      </c>
      <c r="U51" s="82"/>
      <c r="V51" s="83"/>
      <c r="W51" s="49"/>
    </row>
    <row r="52" spans="1:23" ht="15" hidden="1">
      <c r="A52" s="38" t="s">
        <v>19</v>
      </c>
      <c r="B52" s="63" t="s">
        <v>61</v>
      </c>
      <c r="C52" s="4"/>
      <c r="D52" s="4"/>
      <c r="E52" s="4"/>
      <c r="F52" s="50"/>
      <c r="G52" s="50"/>
      <c r="H52" s="4"/>
      <c r="I52" s="4"/>
      <c r="J52" s="63"/>
      <c r="K52" s="50"/>
      <c r="L52" s="63"/>
      <c r="M52" s="49">
        <f t="shared" si="0"/>
        <v>0</v>
      </c>
      <c r="N52" s="3"/>
      <c r="O52" s="4"/>
      <c r="P52" s="4"/>
      <c r="Q52" s="4"/>
      <c r="R52" s="3"/>
      <c r="S52" s="3"/>
      <c r="T52" s="31" t="e">
        <f t="shared" si="1"/>
        <v>#DIV/0!</v>
      </c>
      <c r="U52" s="86"/>
      <c r="V52" s="87"/>
      <c r="W52" s="31" t="e">
        <f>E52*100/G52</f>
        <v>#DIV/0!</v>
      </c>
    </row>
    <row r="53" spans="1:23" ht="15.75" hidden="1">
      <c r="A53" s="39"/>
      <c r="B53" s="65"/>
      <c r="C53" s="3"/>
      <c r="D53" s="3"/>
      <c r="E53" s="3"/>
      <c r="F53" s="49"/>
      <c r="G53" s="49"/>
      <c r="H53" s="3"/>
      <c r="I53" s="3"/>
      <c r="J53" s="63"/>
      <c r="K53" s="49"/>
      <c r="L53" s="63"/>
      <c r="M53" s="49">
        <f t="shared" si="0"/>
        <v>0</v>
      </c>
      <c r="N53" s="3"/>
      <c r="O53" s="3"/>
      <c r="P53" s="3"/>
      <c r="Q53" s="3"/>
      <c r="R53" s="3"/>
      <c r="S53" s="3"/>
      <c r="T53" s="31" t="e">
        <f t="shared" si="1"/>
        <v>#DIV/0!</v>
      </c>
      <c r="U53" s="86"/>
      <c r="V53" s="87"/>
      <c r="W53" s="31" t="e">
        <f>E53*100/G53</f>
        <v>#DIV/0!</v>
      </c>
    </row>
    <row r="54" spans="1:23" ht="15.75">
      <c r="A54" s="37" t="s">
        <v>26</v>
      </c>
      <c r="B54" s="61" t="s">
        <v>73</v>
      </c>
      <c r="C54" s="31"/>
      <c r="D54" s="31"/>
      <c r="E54" s="31">
        <v>0</v>
      </c>
      <c r="F54" s="31">
        <v>0</v>
      </c>
      <c r="G54" s="31">
        <v>10</v>
      </c>
      <c r="H54" s="31"/>
      <c r="I54" s="31"/>
      <c r="J54" s="88"/>
      <c r="K54" s="31">
        <v>10</v>
      </c>
      <c r="L54" s="31">
        <v>0.6</v>
      </c>
      <c r="M54" s="31">
        <f t="shared" si="0"/>
        <v>9.4</v>
      </c>
      <c r="N54" s="31"/>
      <c r="O54" s="31"/>
      <c r="P54" s="31"/>
      <c r="Q54" s="31"/>
      <c r="R54" s="31"/>
      <c r="S54" s="31"/>
      <c r="T54" s="31">
        <f t="shared" si="1"/>
        <v>6</v>
      </c>
      <c r="U54" s="86"/>
      <c r="V54" s="87"/>
      <c r="W54" s="31">
        <v>-100</v>
      </c>
    </row>
    <row r="55" spans="1:23" ht="15.75">
      <c r="A55" s="37" t="s">
        <v>71</v>
      </c>
      <c r="B55" s="61" t="s">
        <v>108</v>
      </c>
      <c r="C55" s="31"/>
      <c r="D55" s="31"/>
      <c r="E55" s="31">
        <v>9447</v>
      </c>
      <c r="F55" s="31">
        <v>1670</v>
      </c>
      <c r="G55" s="31">
        <v>4844</v>
      </c>
      <c r="H55" s="31"/>
      <c r="I55" s="31"/>
      <c r="J55" s="31"/>
      <c r="K55" s="31">
        <v>5514</v>
      </c>
      <c r="L55" s="31">
        <v>1138</v>
      </c>
      <c r="M55" s="31">
        <f t="shared" si="0"/>
        <v>3706</v>
      </c>
      <c r="N55" s="31"/>
      <c r="O55" s="31"/>
      <c r="P55" s="31"/>
      <c r="Q55" s="31"/>
      <c r="R55" s="31"/>
      <c r="S55" s="31"/>
      <c r="T55" s="31">
        <f t="shared" si="1"/>
        <v>20.638375045339135</v>
      </c>
      <c r="U55" s="80"/>
      <c r="V55" s="81"/>
      <c r="W55" s="31">
        <v>71.32</v>
      </c>
    </row>
    <row r="56" spans="1:23" ht="15.75">
      <c r="A56" s="37" t="s">
        <v>70</v>
      </c>
      <c r="B56" s="61" t="s">
        <v>109</v>
      </c>
      <c r="C56" s="31"/>
      <c r="D56" s="31"/>
      <c r="E56" s="31">
        <v>6000</v>
      </c>
      <c r="F56" s="31">
        <v>0</v>
      </c>
      <c r="G56" s="31">
        <v>5440</v>
      </c>
      <c r="H56" s="31"/>
      <c r="I56" s="31"/>
      <c r="J56" s="31"/>
      <c r="K56" s="31">
        <v>5650</v>
      </c>
      <c r="L56" s="31">
        <v>5612</v>
      </c>
      <c r="M56" s="31">
        <f t="shared" si="0"/>
        <v>-172</v>
      </c>
      <c r="N56" s="31"/>
      <c r="O56" s="31"/>
      <c r="P56" s="31"/>
      <c r="Q56" s="31"/>
      <c r="R56" s="31"/>
      <c r="S56" s="31"/>
      <c r="T56" s="31">
        <f t="shared" si="1"/>
        <v>99.32743362831859</v>
      </c>
      <c r="U56" s="80"/>
      <c r="V56" s="81"/>
      <c r="W56" s="31">
        <v>10.61</v>
      </c>
    </row>
    <row r="57" spans="1:23" ht="15.75" hidden="1">
      <c r="A57" s="37" t="s">
        <v>72</v>
      </c>
      <c r="B57" s="61" t="s">
        <v>59</v>
      </c>
      <c r="C57" s="31"/>
      <c r="D57" s="31"/>
      <c r="E57" s="31">
        <v>0</v>
      </c>
      <c r="F57" s="31">
        <v>0</v>
      </c>
      <c r="G57" s="31">
        <v>0</v>
      </c>
      <c r="H57" s="31"/>
      <c r="I57" s="31"/>
      <c r="J57" s="31"/>
      <c r="K57" s="31">
        <v>0</v>
      </c>
      <c r="L57" s="31">
        <v>0</v>
      </c>
      <c r="M57" s="31">
        <f t="shared" si="0"/>
        <v>0</v>
      </c>
      <c r="N57" s="31"/>
      <c r="O57" s="31"/>
      <c r="P57" s="31"/>
      <c r="Q57" s="31"/>
      <c r="R57" s="31"/>
      <c r="S57" s="31"/>
      <c r="T57" s="31" t="e">
        <f t="shared" si="1"/>
        <v>#DIV/0!</v>
      </c>
      <c r="U57" s="80"/>
      <c r="V57" s="81"/>
      <c r="W57" s="31" t="e">
        <f>E57*100/G57</f>
        <v>#DIV/0!</v>
      </c>
    </row>
    <row r="58" spans="1:23" ht="15.75" hidden="1">
      <c r="A58" s="37"/>
      <c r="B58" s="6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>
        <f t="shared" si="0"/>
        <v>0</v>
      </c>
      <c r="N58" s="31"/>
      <c r="O58" s="31"/>
      <c r="P58" s="31"/>
      <c r="Q58" s="31"/>
      <c r="R58" s="31"/>
      <c r="S58" s="31"/>
      <c r="T58" s="31" t="e">
        <f t="shared" si="1"/>
        <v>#DIV/0!</v>
      </c>
      <c r="U58" s="80"/>
      <c r="V58" s="81"/>
      <c r="W58" s="31" t="e">
        <f>E58*100/G58</f>
        <v>#DIV/0!</v>
      </c>
    </row>
    <row r="59" spans="1:23" ht="21" customHeight="1">
      <c r="A59" s="39"/>
      <c r="B59" s="65" t="s">
        <v>46</v>
      </c>
      <c r="C59" s="3"/>
      <c r="D59" s="3"/>
      <c r="E59" s="3">
        <f>E57+E56+E55+E54+E45+E44+E42+E41+E40+E37+E31+E24+E19+E14+E10+E3+E2</f>
        <v>243147</v>
      </c>
      <c r="F59" s="49">
        <f>F57+F56+F55+F45+F44+F42+F41+F40+F37+F31+F24+F19+F14+F10+F3+F2+F54</f>
        <v>221000</v>
      </c>
      <c r="G59" s="49">
        <f>G57+G56+G55+G45+G44+G42+G41+G40+G37+G31+G24+G19+G14+G10+G3+G2+G54</f>
        <v>229184</v>
      </c>
      <c r="H59" s="3"/>
      <c r="I59" s="3"/>
      <c r="J59" s="63"/>
      <c r="K59" s="49">
        <f>K56+K55+K54+K45+K44+K42+K41+K40+K37+K31+K24+K19+K14+K10+K3+K2</f>
        <v>229684</v>
      </c>
      <c r="L59" s="3">
        <f>L57+L56+L55+L54+L45+L44+L42+L41+L40+L37+L31+L24+L19+L14+L10+L3+L2</f>
        <v>223660.13000000003</v>
      </c>
      <c r="M59" s="49">
        <f t="shared" si="0"/>
        <v>5523.869999999966</v>
      </c>
      <c r="N59" s="3"/>
      <c r="O59" s="3"/>
      <c r="P59" s="3"/>
      <c r="Q59" s="3"/>
      <c r="R59" s="3"/>
      <c r="S59" s="3"/>
      <c r="T59" s="49">
        <f t="shared" si="1"/>
        <v>97.37732275648284</v>
      </c>
      <c r="U59" s="35"/>
      <c r="V59" s="45"/>
      <c r="W59" s="49">
        <v>5.86</v>
      </c>
    </row>
    <row r="60" spans="1:23" ht="16.5" thickBot="1">
      <c r="A60" s="40"/>
      <c r="B60" s="89" t="s">
        <v>102</v>
      </c>
      <c r="C60" s="90"/>
      <c r="D60" s="90"/>
      <c r="E60" s="90">
        <v>6967</v>
      </c>
      <c r="F60" s="91"/>
      <c r="G60" s="91">
        <v>6636</v>
      </c>
      <c r="H60" s="90"/>
      <c r="I60" s="92"/>
      <c r="J60" s="92"/>
      <c r="K60" s="91">
        <v>6636</v>
      </c>
      <c r="L60" s="92">
        <v>6123.6</v>
      </c>
      <c r="M60" s="93">
        <f t="shared" si="0"/>
        <v>512.3999999999996</v>
      </c>
      <c r="N60" s="92"/>
      <c r="O60" s="92"/>
      <c r="P60" s="92"/>
      <c r="Q60" s="92"/>
      <c r="R60" s="92"/>
      <c r="S60" s="92"/>
      <c r="T60" s="77">
        <f t="shared" si="1"/>
        <v>92.27848101265823</v>
      </c>
      <c r="U60" s="94"/>
      <c r="V60" s="95"/>
      <c r="W60" s="77">
        <v>4.99</v>
      </c>
    </row>
    <row r="61" spans="1:23" ht="27" customHeight="1" thickBot="1">
      <c r="A61" s="108"/>
      <c r="B61" s="109" t="s">
        <v>101</v>
      </c>
      <c r="C61" s="96"/>
      <c r="D61" s="96"/>
      <c r="E61" s="96">
        <f>E59+E60</f>
        <v>250114</v>
      </c>
      <c r="F61" s="96">
        <f>F59+F60</f>
        <v>221000</v>
      </c>
      <c r="G61" s="96">
        <f>G59+G60</f>
        <v>235820</v>
      </c>
      <c r="H61" s="96"/>
      <c r="I61" s="96"/>
      <c r="J61" s="97"/>
      <c r="K61" s="96">
        <f>K59+K60</f>
        <v>236320</v>
      </c>
      <c r="L61" s="5">
        <f>L59+L60</f>
        <v>229783.73000000004</v>
      </c>
      <c r="M61" s="96">
        <f t="shared" si="0"/>
        <v>6036.26999999996</v>
      </c>
      <c r="N61" s="5"/>
      <c r="O61" s="96"/>
      <c r="P61" s="96"/>
      <c r="Q61" s="96"/>
      <c r="R61" s="5"/>
      <c r="S61" s="5"/>
      <c r="T61" s="96">
        <f t="shared" si="1"/>
        <v>97.23414438050104</v>
      </c>
      <c r="U61" s="5"/>
      <c r="V61" s="100"/>
      <c r="W61" s="101">
        <v>5.84</v>
      </c>
    </row>
    <row r="62" spans="1:22" ht="12.75" hidden="1">
      <c r="A62" s="15" t="s">
        <v>47</v>
      </c>
      <c r="B62" s="16" t="s">
        <v>48</v>
      </c>
      <c r="C62" s="16"/>
      <c r="D62" s="16"/>
      <c r="E62" s="16"/>
      <c r="F62" s="16"/>
      <c r="G62" s="17">
        <v>3652</v>
      </c>
      <c r="H62" s="16">
        <v>1833.3</v>
      </c>
      <c r="I62" s="16"/>
      <c r="J62" s="16"/>
      <c r="K62" s="16"/>
      <c r="L62" s="16"/>
      <c r="M62" s="16"/>
      <c r="N62" s="34">
        <f>J62+M62</f>
        <v>0</v>
      </c>
      <c r="O62" s="16"/>
      <c r="P62" s="16"/>
      <c r="Q62" s="16"/>
      <c r="R62" s="16"/>
      <c r="S62" s="16"/>
      <c r="T62" s="34">
        <f>L62*100/G62</f>
        <v>0</v>
      </c>
      <c r="U62" s="18" t="s">
        <v>50</v>
      </c>
      <c r="V62" s="19"/>
    </row>
    <row r="63" spans="1:22" ht="21.75" customHeight="1" hidden="1" thickBot="1">
      <c r="A63" s="20"/>
      <c r="B63" s="21" t="s">
        <v>49</v>
      </c>
      <c r="C63" s="21"/>
      <c r="D63" s="21"/>
      <c r="E63" s="21"/>
      <c r="F63" s="21"/>
      <c r="G63" s="22">
        <f>G61+G62</f>
        <v>239472</v>
      </c>
      <c r="H63" s="22">
        <f>H61+H62</f>
        <v>1833.3</v>
      </c>
      <c r="I63" s="22"/>
      <c r="J63" s="22"/>
      <c r="K63" s="22"/>
      <c r="L63" s="22"/>
      <c r="M63" s="22"/>
      <c r="N63" s="7">
        <f>J63+M63</f>
        <v>0</v>
      </c>
      <c r="O63" s="22"/>
      <c r="P63" s="22"/>
      <c r="Q63" s="22"/>
      <c r="R63" s="22"/>
      <c r="S63" s="22"/>
      <c r="T63" s="7">
        <f>L63*100/G63</f>
        <v>0</v>
      </c>
      <c r="U63" s="23" t="s">
        <v>50</v>
      </c>
      <c r="V63" s="24"/>
    </row>
    <row r="64" spans="1:23" ht="12.75">
      <c r="A64" s="25"/>
      <c r="B64" s="98" t="s">
        <v>107</v>
      </c>
      <c r="C64" s="26"/>
      <c r="D64" s="26"/>
      <c r="E64" s="26"/>
      <c r="F64" s="26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8"/>
      <c r="W64" s="2"/>
    </row>
    <row r="65" spans="1:22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2.75">
      <c r="A66" s="9"/>
      <c r="B66" s="14"/>
      <c r="C66" s="14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2.75">
      <c r="A68" s="9"/>
      <c r="B68" s="14"/>
      <c r="C68" s="14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</sheetData>
  <printOptions/>
  <pageMargins left="0.7086614173228347" right="0.5118110236220472" top="0.7874015748031497" bottom="0.3937007874015748" header="0.3937007874015748" footer="0.5118110236220472"/>
  <pageSetup horizontalDpi="600" verticalDpi="600" orientation="landscape" paperSize="9" r:id="rId1"/>
  <headerFooter alignWithMargins="0">
    <oddHeader>&amp;CK O S Z T 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Martyna</dc:creator>
  <cp:keywords/>
  <dc:description/>
  <cp:lastModifiedBy>Miejska Biblioteka Publiczna</cp:lastModifiedBy>
  <cp:lastPrinted>2004-03-04T10:20:18Z</cp:lastPrinted>
  <dcterms:created xsi:type="dcterms:W3CDTF">2001-07-28T18:17:19Z</dcterms:created>
  <dcterms:modified xsi:type="dcterms:W3CDTF">2004-03-04T10:23:43Z</dcterms:modified>
  <cp:category/>
  <cp:version/>
  <cp:contentType/>
  <cp:contentStatus/>
</cp:coreProperties>
</file>